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worksheets/sheet1.xml" ContentType="application/vnd.openxmlformats-officedocument.spreadsheetml.worksheet+xml"/>
  <Override PartName="/xl/worksheets/sheet2.xml" ContentType="application/vnd.openxmlformats-officedocument.spreadsheetml.worksheet+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ctrlProps/ctrlProp1.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09.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hisWorkbook" defaultThemeVersion="124226"/>
  <mc:AlternateContent xmlns:mc="http://schemas.openxmlformats.org/markup-compatibility/2006">
    <mc:Choice Requires="x15">
      <x15ac:absPath xmlns:x15ac="http://schemas.microsoft.com/office/spreadsheetml/2010/11/ac" url="O:\03 貿易保険制度改正・新商品開発\01 制度改正\2025年度\2025年6月 内部監査対応（23年度旧拡張子対応漏れ）\差し替え様式\"/>
    </mc:Choice>
  </mc:AlternateContent>
  <xr:revisionPtr revIDLastSave="0" documentId="13_ncr:1_{BFC7E0D4-4D61-4836-8D0A-A9BABA20DFEE}" xr6:coauthVersionLast="47" xr6:coauthVersionMax="47" xr10:uidLastSave="{00000000-0000-0000-0000-000000000000}"/>
  <workbookProtection workbookPassword="CCC9" lockStructure="1"/>
  <bookViews>
    <workbookView xWindow="-120" yWindow="-16320" windowWidth="29040" windowHeight="15990" xr2:uid="{A305E49C-ED2E-4B3E-A2B8-73D1A6515113}"/>
  </bookViews>
  <sheets>
    <sheet name="海投申込書" sheetId="10" r:id="rId1"/>
    <sheet name="別添 1" sheetId="11" r:id="rId2"/>
    <sheet name="別添 2" sheetId="12" r:id="rId3"/>
    <sheet name="別添 3" sheetId="8" r:id="rId4"/>
    <sheet name="別添4" sheetId="14" r:id="rId5"/>
    <sheet name="国名称" sheetId="13" state="hidden" r:id="rId6"/>
    <sheet name="通貨略称" sheetId="3" state="hidden" r:id="rId7"/>
    <sheet name="コントロール" sheetId="5" state="hidden" r:id="rId8"/>
    <sheet name="貼付用（申込書）" sheetId="6" state="hidden" r:id="rId9"/>
  </sheets>
  <externalReferences>
    <externalReference r:id="rId10"/>
    <externalReference r:id="rId11"/>
  </externalReferences>
  <definedNames>
    <definedName name="_xlnm._FilterDatabase" localSheetId="8" hidden="1">'貼付用（申込書）'!$B$5:$S$143</definedName>
    <definedName name="_xlnm.Print_Area" localSheetId="7">コントロール!$A$1:$V$60</definedName>
    <definedName name="_xlnm.Print_Area" localSheetId="0">海投申込書!$A$1:$V$171</definedName>
    <definedName name="_xlnm.Print_Area" localSheetId="8">'貼付用（申込書）'!$A$1:$S$168</definedName>
    <definedName name="_xlnm.Print_Area" localSheetId="1">'別添 1'!$A$1:$W$16</definedName>
    <definedName name="_xlnm.Print_Area" localSheetId="2">'別添 2'!$A$1:$W$32</definedName>
    <definedName name="_xlnm.Print_Area" localSheetId="3">'別添 3'!$A$1:$AI$25</definedName>
    <definedName name="_xlnm.Print_Area" localSheetId="4">別添4!$A$1:$AI$42</definedName>
    <definedName name="_xlnm.Print_Titles" localSheetId="8">'貼付用（申込書）'!$1:$4</definedName>
    <definedName name="tuuka">[1]通貨略称!$A$1:$A$94</definedName>
    <definedName name="外貨の種類" localSheetId="1">#REF!</definedName>
    <definedName name="外貨の種類">通貨略称!$A$1:$A$94</definedName>
    <definedName name="国名称一覧">国名称!$A$1:$A$269</definedName>
    <definedName name="通貨略称" localSheetId="5">[2]通貨略称!$A$1:$A$94</definedName>
    <definedName name="通貨略称" localSheetId="1">#REF!</definedName>
    <definedName name="通貨略称">通貨略称!$A$1:$A$94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4" i="10" l="1"/>
  <c r="AF142" i="10"/>
  <c r="AL142" i="10"/>
  <c r="AO142" i="10"/>
  <c r="AC143" i="10"/>
  <c r="AL143" i="10"/>
  <c r="AO143" i="10"/>
  <c r="AC144" i="10"/>
  <c r="AO144" i="10"/>
  <c r="AB145" i="10"/>
  <c r="AK146" i="10"/>
  <c r="AP146" i="10"/>
  <c r="AP151" i="10" s="1"/>
  <c r="AE147" i="10"/>
  <c r="AK147" i="10"/>
  <c r="AP147" i="10"/>
  <c r="AE148" i="10"/>
  <c r="AF151" i="10"/>
  <c r="AK148" i="10"/>
  <c r="AP148" i="10"/>
  <c r="AE149" i="10"/>
  <c r="AK149" i="10"/>
  <c r="AP149" i="10"/>
  <c r="Z150" i="10"/>
  <c r="AK150" i="10"/>
  <c r="AP150" i="10"/>
  <c r="AE151" i="10"/>
  <c r="AF152" i="10"/>
  <c r="AC153" i="10"/>
  <c r="AH153" i="10"/>
  <c r="AE155" i="10"/>
  <c r="AO155" i="10"/>
  <c r="AB156" i="10"/>
  <c r="AL156" i="10"/>
  <c r="AB157" i="10"/>
  <c r="AL157" i="10"/>
  <c r="B35" i="5"/>
  <c r="N52" i="6"/>
  <c r="O72" i="10"/>
  <c r="P127" i="10"/>
  <c r="T38" i="10"/>
  <c r="N145" i="6"/>
  <c r="N153" i="6"/>
  <c r="N152" i="6"/>
  <c r="N151" i="6"/>
  <c r="N150" i="6"/>
  <c r="N149" i="6"/>
  <c r="N148" i="6"/>
  <c r="N147" i="6"/>
  <c r="B47" i="5"/>
  <c r="N122" i="6"/>
  <c r="B48" i="5"/>
  <c r="N140" i="6" s="1"/>
  <c r="M12" i="12"/>
  <c r="H24" i="12"/>
  <c r="H16" i="12"/>
  <c r="C16" i="12"/>
  <c r="M16" i="12" s="1"/>
  <c r="C20" i="12" s="1"/>
  <c r="C28" i="12"/>
  <c r="R51" i="10"/>
  <c r="AE150" i="10"/>
  <c r="O42" i="10"/>
  <c r="N42" i="6" s="1"/>
  <c r="H20" i="12"/>
  <c r="N120" i="6"/>
  <c r="B55" i="5"/>
  <c r="B56" i="5"/>
  <c r="I19" i="5"/>
  <c r="J4" i="5"/>
  <c r="T29" i="5"/>
  <c r="T37" i="5"/>
  <c r="S17" i="5"/>
  <c r="N159" i="6" s="1"/>
  <c r="R17" i="5"/>
  <c r="M159" i="6"/>
  <c r="Q17" i="5"/>
  <c r="L159" i="6" s="1"/>
  <c r="P17" i="5"/>
  <c r="K159" i="6"/>
  <c r="O17" i="5"/>
  <c r="J159" i="6" s="1"/>
  <c r="N17" i="5"/>
  <c r="I159" i="6"/>
  <c r="M17" i="5"/>
  <c r="H159" i="6" s="1"/>
  <c r="L17" i="5"/>
  <c r="G159" i="6"/>
  <c r="S16" i="5"/>
  <c r="N158" i="6" s="1"/>
  <c r="R16" i="5"/>
  <c r="M158" i="6"/>
  <c r="Q16" i="5"/>
  <c r="L158" i="6" s="1"/>
  <c r="P16" i="5"/>
  <c r="K158" i="6"/>
  <c r="O16" i="5"/>
  <c r="J158" i="6" s="1"/>
  <c r="N16" i="5"/>
  <c r="I158" i="6"/>
  <c r="M16" i="5"/>
  <c r="H158" i="6" s="1"/>
  <c r="L16" i="5"/>
  <c r="G158" i="6"/>
  <c r="S11" i="5"/>
  <c r="R11" i="5"/>
  <c r="Q11" i="5"/>
  <c r="P11" i="5"/>
  <c r="O11" i="5"/>
  <c r="N11" i="5"/>
  <c r="M11" i="5"/>
  <c r="L11" i="5"/>
  <c r="K11" i="5"/>
  <c r="K12" i="5"/>
  <c r="S13" i="5"/>
  <c r="R13" i="5"/>
  <c r="Q13" i="5"/>
  <c r="P13" i="5"/>
  <c r="O13" i="5"/>
  <c r="N13" i="5"/>
  <c r="L13" i="5"/>
  <c r="S14" i="5"/>
  <c r="R14" i="5"/>
  <c r="Q14" i="5"/>
  <c r="P14" i="5"/>
  <c r="O14" i="5"/>
  <c r="N14" i="5"/>
  <c r="M14" i="5"/>
  <c r="L14" i="5"/>
  <c r="K14" i="5"/>
  <c r="J56" i="5"/>
  <c r="N57" i="6"/>
  <c r="I20" i="5"/>
  <c r="J17" i="5"/>
  <c r="E159" i="6"/>
  <c r="I17" i="5"/>
  <c r="T17" i="5" s="1" a="1"/>
  <c r="T17" i="5" s="1"/>
  <c r="D159" i="6"/>
  <c r="B58" i="5"/>
  <c r="N142" i="6"/>
  <c r="B37" i="5"/>
  <c r="N56" i="6"/>
  <c r="B28" i="5"/>
  <c r="N112" i="6"/>
  <c r="J21" i="5"/>
  <c r="J19" i="5"/>
  <c r="B44" i="5"/>
  <c r="N72" i="6"/>
  <c r="N13" i="6"/>
  <c r="E24" i="5"/>
  <c r="E23" i="5"/>
  <c r="AI135" i="10" s="1"/>
  <c r="E14" i="5"/>
  <c r="E13" i="5"/>
  <c r="S12" i="5"/>
  <c r="R12" i="5"/>
  <c r="Q12" i="5"/>
  <c r="P12" i="5"/>
  <c r="O12" i="5"/>
  <c r="N12" i="5"/>
  <c r="M12" i="5"/>
  <c r="L12" i="5"/>
  <c r="J7" i="5" s="1"/>
  <c r="J54" i="5" s="1"/>
  <c r="E12" i="5"/>
  <c r="E11" i="5"/>
  <c r="T10" i="5"/>
  <c r="T9" i="5"/>
  <c r="B39" i="5"/>
  <c r="N59" i="6"/>
  <c r="E7" i="5"/>
  <c r="P27" i="5" s="1"/>
  <c r="K7" i="5"/>
  <c r="E6" i="5"/>
  <c r="J5" i="5"/>
  <c r="E5" i="5"/>
  <c r="E4" i="5"/>
  <c r="I16" i="5"/>
  <c r="D158" i="6"/>
  <c r="E3" i="5"/>
  <c r="J3" i="5"/>
  <c r="N141" i="6"/>
  <c r="N138" i="6"/>
  <c r="N137" i="6"/>
  <c r="N136" i="6"/>
  <c r="N135" i="6"/>
  <c r="N134" i="6"/>
  <c r="N133" i="6"/>
  <c r="N132" i="6"/>
  <c r="N131" i="6"/>
  <c r="N130" i="6"/>
  <c r="N129" i="6"/>
  <c r="N128" i="6"/>
  <c r="N127" i="6"/>
  <c r="N126" i="6"/>
  <c r="N125" i="6"/>
  <c r="N121" i="6"/>
  <c r="N109" i="6"/>
  <c r="N108" i="6"/>
  <c r="N107" i="6"/>
  <c r="N106" i="6"/>
  <c r="N105" i="6"/>
  <c r="N95" i="6"/>
  <c r="N91" i="6"/>
  <c r="N43" i="6"/>
  <c r="N44" i="6"/>
  <c r="N40" i="6"/>
  <c r="N39" i="6"/>
  <c r="N37" i="6"/>
  <c r="N36" i="6"/>
  <c r="N34" i="6"/>
  <c r="N33" i="6"/>
  <c r="N32" i="6"/>
  <c r="N31" i="6"/>
  <c r="N30" i="6"/>
  <c r="N28" i="6"/>
  <c r="N19" i="6"/>
  <c r="N17" i="6"/>
  <c r="N21" i="6" s="1"/>
  <c r="N9" i="6"/>
  <c r="J127" i="10"/>
  <c r="D127" i="10"/>
  <c r="A127" i="10"/>
  <c r="R125" i="10"/>
  <c r="L125" i="10"/>
  <c r="F125" i="10"/>
  <c r="R124" i="10"/>
  <c r="L124" i="10"/>
  <c r="F124" i="10"/>
  <c r="U123" i="10"/>
  <c r="O123" i="10"/>
  <c r="I123" i="10"/>
  <c r="AC133" i="10"/>
  <c r="Z133" i="10"/>
  <c r="AF132" i="10"/>
  <c r="P115" i="10"/>
  <c r="J115" i="10"/>
  <c r="D115" i="10"/>
  <c r="A115" i="10"/>
  <c r="AF131" i="10"/>
  <c r="AF130" i="10"/>
  <c r="AF133" i="10" s="1"/>
  <c r="R113" i="10"/>
  <c r="L113" i="10"/>
  <c r="F113" i="10"/>
  <c r="R112" i="10"/>
  <c r="L112" i="10"/>
  <c r="F112" i="10"/>
  <c r="U111" i="10"/>
  <c r="O111" i="10"/>
  <c r="I111" i="10"/>
  <c r="P103" i="10"/>
  <c r="J103" i="10"/>
  <c r="D103" i="10"/>
  <c r="A103" i="10"/>
  <c r="R101" i="10"/>
  <c r="M13" i="5"/>
  <c r="L101" i="10"/>
  <c r="F101" i="10"/>
  <c r="K13" i="5"/>
  <c r="R100" i="10"/>
  <c r="L100" i="10"/>
  <c r="F100" i="10"/>
  <c r="U99" i="10"/>
  <c r="O99" i="10"/>
  <c r="I99" i="10"/>
  <c r="K16" i="5"/>
  <c r="F158" i="6" s="1"/>
  <c r="U69" i="10"/>
  <c r="I69" i="10"/>
  <c r="Q67" i="10"/>
  <c r="L58" i="10"/>
  <c r="Q7" i="12"/>
  <c r="G54" i="10"/>
  <c r="G53" i="10"/>
  <c r="K4" i="5" s="1"/>
  <c r="K5" i="5" s="1"/>
  <c r="U52" i="10"/>
  <c r="M52" i="10"/>
  <c r="J53" i="5" s="1"/>
  <c r="N53" i="6" s="1"/>
  <c r="N89" i="6" s="1"/>
  <c r="U51" i="10"/>
  <c r="AH150" i="10" s="1"/>
  <c r="Q50" i="10"/>
  <c r="U49" i="10"/>
  <c r="AH149" i="10"/>
  <c r="I42" i="10"/>
  <c r="N41" i="6"/>
  <c r="A41" i="10"/>
  <c r="J36" i="10"/>
  <c r="N35" i="6" s="1"/>
  <c r="A35" i="10"/>
  <c r="K32" i="10"/>
  <c r="N69" i="6"/>
  <c r="N70" i="6"/>
  <c r="N71" i="6"/>
  <c r="N73" i="6"/>
  <c r="N74" i="6"/>
  <c r="N77" i="6"/>
  <c r="N78" i="6"/>
  <c r="N86" i="6"/>
  <c r="N87" i="6"/>
  <c r="N119" i="6"/>
  <c r="I165" i="6"/>
  <c r="I166" i="6"/>
  <c r="I167" i="6"/>
  <c r="K17" i="5"/>
  <c r="F159" i="6"/>
  <c r="M20" i="12"/>
  <c r="C24" i="12"/>
  <c r="M24" i="12" s="1"/>
  <c r="H28" i="12" s="1"/>
  <c r="M28" i="12"/>
  <c r="N144" i="6"/>
  <c r="N75" i="6"/>
  <c r="J47" i="5"/>
  <c r="E166" i="6"/>
  <c r="N30" i="12"/>
  <c r="N146" i="6" s="1"/>
  <c r="C82" i="10"/>
  <c r="B36" i="5"/>
  <c r="N29" i="6"/>
  <c r="J6" i="5"/>
  <c r="N97" i="6"/>
  <c r="I21" i="5"/>
  <c r="J22" i="5"/>
  <c r="AC152" i="10" s="1"/>
  <c r="K16" i="12"/>
  <c r="K28" i="12"/>
  <c r="K24" i="12"/>
  <c r="F20" i="12"/>
  <c r="F24" i="12"/>
  <c r="F16" i="12"/>
  <c r="P28" i="12"/>
  <c r="L30" i="12"/>
  <c r="P20" i="12"/>
  <c r="F28" i="12"/>
  <c r="P24" i="12"/>
  <c r="P12" i="12"/>
  <c r="P16" i="12"/>
  <c r="F12" i="12"/>
  <c r="J16" i="5"/>
  <c r="E158" i="6" s="1"/>
  <c r="H41" i="10"/>
  <c r="N38" i="6" s="1"/>
  <c r="Q8" i="12"/>
  <c r="AH148" i="10"/>
  <c r="N54" i="6" l="1"/>
  <c r="J45" i="5"/>
  <c r="O159" i="6"/>
  <c r="R33" i="5"/>
  <c r="I59" i="10" s="1"/>
  <c r="A25" i="5"/>
  <c r="R37" i="5"/>
  <c r="B57" i="5"/>
  <c r="R29" i="5"/>
  <c r="I58" i="10" s="1"/>
  <c r="AO152" i="10" s="1"/>
  <c r="U17" i="5" a="1"/>
  <c r="U17" i="5" s="1"/>
  <c r="P159" i="6" s="1"/>
  <c r="N20" i="6"/>
  <c r="N76" i="6"/>
  <c r="U16" i="5" a="1"/>
  <c r="U16" i="5" s="1"/>
  <c r="K3" i="5"/>
  <c r="T16" i="5" a="1"/>
  <c r="T16" i="5" s="1"/>
  <c r="AH147" i="10"/>
  <c r="I38" i="10"/>
  <c r="R50" i="10"/>
  <c r="J48" i="5"/>
  <c r="E167" i="6" s="1"/>
  <c r="B29" i="5"/>
  <c r="B30" i="5" s="1"/>
  <c r="N93" i="6" s="1"/>
  <c r="N100" i="6" s="1"/>
  <c r="N123" i="6" l="1"/>
  <c r="J46" i="5"/>
  <c r="E165" i="6" s="1"/>
  <c r="O158" i="6"/>
  <c r="J44" i="5"/>
  <c r="E164" i="6"/>
  <c r="M45" i="5"/>
  <c r="I164" i="6" s="1"/>
  <c r="B31" i="5"/>
  <c r="N94" i="6" s="1"/>
  <c r="N101" i="6" s="1"/>
  <c r="N99" i="6"/>
  <c r="B38" i="5"/>
  <c r="N58" i="6" s="1"/>
  <c r="B40" i="5"/>
  <c r="N60" i="6" s="1"/>
  <c r="J52" i="10"/>
  <c r="J55" i="5" s="1"/>
  <c r="P158" i="6"/>
  <c r="N80" i="6"/>
  <c r="N88" i="6"/>
  <c r="AK152" i="10"/>
  <c r="AL153" i="10" s="1"/>
  <c r="C81" i="10"/>
  <c r="C83" i="10" s="1"/>
  <c r="J49" i="5" l="1"/>
  <c r="E168" i="6" s="1"/>
  <c r="M44" i="5"/>
  <c r="I163" i="6" s="1"/>
  <c r="E163" i="6"/>
  <c r="N55" i="6"/>
  <c r="N90" i="6" s="1"/>
  <c r="J57" i="5"/>
  <c r="N143"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友石 康彦</author>
  </authors>
  <commentList>
    <comment ref="B8" authorId="0" shapeId="0" xr:uid="{388230F5-457D-4474-8493-A078DFBF6623}">
      <text>
        <r>
          <rPr>
            <b/>
            <sz val="9"/>
            <color indexed="81"/>
            <rFont val="ＭＳ Ｐゴシック"/>
            <family val="3"/>
            <charset val="128"/>
          </rPr>
          <t>友石 康彦:</t>
        </r>
        <r>
          <rPr>
            <sz val="9"/>
            <color indexed="81"/>
            <rFont val="ＭＳ Ｐゴシック"/>
            <family val="3"/>
            <charset val="128"/>
          </rPr>
          <t xml:space="preserve">
0016池田泉州銀行
1000東京海上日動火災保険
2000三井住友海上火災保険
3000損害保険ジャパン
4000あいおいﾆｯｾｲ同和損保
5000日本興亜損害保険
6000AIU保険会社
7000日立ｷｬﾋﾟﾀﾙ損害保険
8000共栄火災海上保険
9999上記以外</t>
        </r>
      </text>
    </comment>
  </commentList>
</comments>
</file>

<file path=xl/sharedStrings.xml><?xml version="1.0" encoding="utf-8"?>
<sst xmlns="http://schemas.openxmlformats.org/spreadsheetml/2006/main" count="2109" uniqueCount="1247">
  <si>
    <t>別紙様式第１  その１</t>
    <phoneticPr fontId="2"/>
  </si>
  <si>
    <t>海外投資（株式等）保険申込書</t>
    <phoneticPr fontId="2"/>
  </si>
  <si>
    <t>印</t>
    <rPh sb="0" eb="1">
      <t>イン</t>
    </rPh>
    <phoneticPr fontId="2"/>
  </si>
  <si>
    <t>主たる事業内容</t>
    <rPh sb="0" eb="1">
      <t>シュ</t>
    </rPh>
    <rPh sb="3" eb="5">
      <t>ジギョウ</t>
    </rPh>
    <rPh sb="5" eb="7">
      <t>ナイヨウ</t>
    </rPh>
    <phoneticPr fontId="2"/>
  </si>
  <si>
    <t>証券統合の希望</t>
    <rPh sb="0" eb="2">
      <t>ショウケン</t>
    </rPh>
    <rPh sb="2" eb="4">
      <t>トウゴウ</t>
    </rPh>
    <rPh sb="5" eb="7">
      <t>キボウ</t>
    </rPh>
    <phoneticPr fontId="2"/>
  </si>
  <si>
    <t>別紙様式第１  その３</t>
    <phoneticPr fontId="2"/>
  </si>
  <si>
    <t>）</t>
    <phoneticPr fontId="2"/>
  </si>
  <si>
    <t>住　　所：</t>
    <rPh sb="0" eb="1">
      <t>ジュウ</t>
    </rPh>
    <rPh sb="3" eb="4">
      <t>ショ</t>
    </rPh>
    <phoneticPr fontId="2"/>
  </si>
  <si>
    <t>氏　　名：</t>
    <rPh sb="0" eb="1">
      <t>シ</t>
    </rPh>
    <rPh sb="3" eb="4">
      <t>メイ</t>
    </rPh>
    <phoneticPr fontId="2"/>
  </si>
  <si>
    <t>投資先国（地域）</t>
    <rPh sb="0" eb="3">
      <t>トウシサキ</t>
    </rPh>
    <rPh sb="3" eb="4">
      <t>コク</t>
    </rPh>
    <rPh sb="5" eb="7">
      <t>チイキ</t>
    </rPh>
    <phoneticPr fontId="2"/>
  </si>
  <si>
    <t>事業地国（地域）</t>
    <rPh sb="0" eb="2">
      <t>ジギョウ</t>
    </rPh>
    <rPh sb="2" eb="4">
      <t>チコク</t>
    </rPh>
    <rPh sb="5" eb="7">
      <t>チイキ</t>
    </rPh>
    <phoneticPr fontId="2"/>
  </si>
  <si>
    <t>00-0000-000000</t>
    <phoneticPr fontId="2"/>
  </si>
  <si>
    <t>投資の形態</t>
    <rPh sb="0" eb="2">
      <t>トウシ</t>
    </rPh>
    <rPh sb="3" eb="5">
      <t>ケイタイ</t>
    </rPh>
    <phoneticPr fontId="2"/>
  </si>
  <si>
    <t>保険申込の形態</t>
    <rPh sb="0" eb="2">
      <t>ホケン</t>
    </rPh>
    <rPh sb="2" eb="4">
      <t>モウシコミ</t>
    </rPh>
    <rPh sb="5" eb="7">
      <t>ケイタイ</t>
    </rPh>
    <phoneticPr fontId="2"/>
  </si>
  <si>
    <t>法人の種類</t>
    <rPh sb="0" eb="2">
      <t>ホウジン</t>
    </rPh>
    <rPh sb="3" eb="5">
      <t>シュルイ</t>
    </rPh>
    <phoneticPr fontId="2"/>
  </si>
  <si>
    <t>額面金額：</t>
    <rPh sb="0" eb="2">
      <t>ガクメン</t>
    </rPh>
    <rPh sb="2" eb="4">
      <t>キンガク</t>
    </rPh>
    <phoneticPr fontId="2"/>
  </si>
  <si>
    <t>／株</t>
    <rPh sb="1" eb="2">
      <t>カブ</t>
    </rPh>
    <phoneticPr fontId="2"/>
  </si>
  <si>
    <t>年</t>
    <rPh sb="0" eb="1">
      <t>ネン</t>
    </rPh>
    <phoneticPr fontId="2"/>
  </si>
  <si>
    <t>投資の動機
ならびに目的等</t>
    <rPh sb="0" eb="2">
      <t>トウシ</t>
    </rPh>
    <rPh sb="3" eb="5">
      <t>ドウキ</t>
    </rPh>
    <rPh sb="10" eb="12">
      <t>モクテキ</t>
    </rPh>
    <rPh sb="12" eb="13">
      <t>トウ</t>
    </rPh>
    <phoneticPr fontId="2"/>
  </si>
  <si>
    <t>％</t>
    <phoneticPr fontId="2"/>
  </si>
  <si>
    <t>別紙様式第１  その２</t>
    <phoneticPr fontId="2"/>
  </si>
  <si>
    <t>登記住所（英文）</t>
    <rPh sb="0" eb="2">
      <t>トウキ</t>
    </rPh>
    <rPh sb="2" eb="4">
      <t>ジュウショ</t>
    </rPh>
    <rPh sb="5" eb="7">
      <t>エイブン</t>
    </rPh>
    <phoneticPr fontId="2"/>
  </si>
  <si>
    <t>（ バイヤーコード ：</t>
    <phoneticPr fontId="2"/>
  </si>
  <si>
    <t>円／</t>
    <rPh sb="0" eb="1">
      <t>エン</t>
    </rPh>
    <phoneticPr fontId="2"/>
  </si>
  <si>
    <t>円</t>
    <rPh sb="0" eb="1">
      <t>エン</t>
    </rPh>
    <phoneticPr fontId="2"/>
  </si>
  <si>
    <t>保険期間</t>
    <rPh sb="0" eb="2">
      <t>ホケン</t>
    </rPh>
    <rPh sb="2" eb="4">
      <t>キカン</t>
    </rPh>
    <phoneticPr fontId="2"/>
  </si>
  <si>
    <t>てん補対象範囲のタイプ</t>
    <rPh sb="2" eb="3">
      <t>ポ</t>
    </rPh>
    <rPh sb="3" eb="5">
      <t>タイショウ</t>
    </rPh>
    <rPh sb="5" eb="7">
      <t>ハンイ</t>
    </rPh>
    <phoneticPr fontId="2"/>
  </si>
  <si>
    <t>１．投資プロジェクトの概要</t>
    <rPh sb="2" eb="4">
      <t>トウシ</t>
    </rPh>
    <rPh sb="11" eb="13">
      <t>ガイヨウ</t>
    </rPh>
    <phoneticPr fontId="2"/>
  </si>
  <si>
    <t>２．投資先企業（被保険投資の相手方）の概要</t>
    <rPh sb="2" eb="5">
      <t>トウシサキ</t>
    </rPh>
    <rPh sb="5" eb="7">
      <t>キギョウ</t>
    </rPh>
    <rPh sb="8" eb="9">
      <t>ヒ</t>
    </rPh>
    <rPh sb="9" eb="11">
      <t>ホケン</t>
    </rPh>
    <rPh sb="11" eb="13">
      <t>トウシ</t>
    </rPh>
    <rPh sb="14" eb="17">
      <t>アイテガタ</t>
    </rPh>
    <rPh sb="19" eb="21">
      <t>ガイヨウ</t>
    </rPh>
    <phoneticPr fontId="2"/>
  </si>
  <si>
    <t>５．保険のお申込み内容</t>
    <rPh sb="2" eb="4">
      <t>ホケン</t>
    </rPh>
    <rPh sb="6" eb="8">
      <t>モウシコミ</t>
    </rPh>
    <rPh sb="9" eb="11">
      <t>ナイヨウ</t>
    </rPh>
    <phoneticPr fontId="2"/>
  </si>
  <si>
    <t>てん補事由</t>
    <rPh sb="2" eb="3">
      <t>ポ</t>
    </rPh>
    <rPh sb="3" eb="5">
      <t>ジユウ</t>
    </rPh>
    <phoneticPr fontId="2"/>
  </si>
  <si>
    <t>年目からの付保を希望</t>
    <rPh sb="0" eb="2">
      <t>ネンメ</t>
    </rPh>
    <rPh sb="5" eb="7">
      <t>フホ</t>
    </rPh>
    <rPh sb="8" eb="10">
      <t>キボウ</t>
    </rPh>
    <phoneticPr fontId="2"/>
  </si>
  <si>
    <t>配当金の
お申込内容</t>
    <rPh sb="0" eb="3">
      <t>ハイトウキン</t>
    </rPh>
    <rPh sb="6" eb="8">
      <t>モウシコミ</t>
    </rPh>
    <rPh sb="8" eb="10">
      <t>ナイヨウ</t>
    </rPh>
    <phoneticPr fontId="2"/>
  </si>
  <si>
    <t>配当部分（除く非償還型）：</t>
    <rPh sb="0" eb="2">
      <t>ハイトウ</t>
    </rPh>
    <rPh sb="2" eb="4">
      <t>ブブン</t>
    </rPh>
    <rPh sb="5" eb="6">
      <t>ノゾ</t>
    </rPh>
    <rPh sb="7" eb="8">
      <t>ヒ</t>
    </rPh>
    <rPh sb="8" eb="10">
      <t>ショウカン</t>
    </rPh>
    <rPh sb="10" eb="11">
      <t>カタ</t>
    </rPh>
    <phoneticPr fontId="2"/>
  </si>
  <si>
    <t>損失を受けるおそれのある重要な事実</t>
    <rPh sb="0" eb="2">
      <t>ソンシツ</t>
    </rPh>
    <rPh sb="3" eb="4">
      <t>ウ</t>
    </rPh>
    <rPh sb="12" eb="14">
      <t>ジュウヨウ</t>
    </rPh>
    <rPh sb="15" eb="17">
      <t>ジジツ</t>
    </rPh>
    <phoneticPr fontId="2"/>
  </si>
  <si>
    <t>その他</t>
    <rPh sb="2" eb="3">
      <t>タ</t>
    </rPh>
    <phoneticPr fontId="2"/>
  </si>
  <si>
    <t>保険契約の内容→（</t>
    <rPh sb="0" eb="2">
      <t>ホケン</t>
    </rPh>
    <rPh sb="2" eb="4">
      <t>ケイヤク</t>
    </rPh>
    <rPh sb="5" eb="7">
      <t>ナイヨウ</t>
    </rPh>
    <phoneticPr fontId="2"/>
  </si>
  <si>
    <t>被保険者の概要</t>
    <rPh sb="0" eb="4">
      <t>ヒホケンシャ</t>
    </rPh>
    <rPh sb="5" eb="7">
      <t>ガイヨウ</t>
    </rPh>
    <phoneticPr fontId="2"/>
  </si>
  <si>
    <t>事業内容：</t>
    <rPh sb="0" eb="2">
      <t>ジギョウ</t>
    </rPh>
    <rPh sb="2" eb="4">
      <t>ナイヨウ</t>
    </rPh>
    <phoneticPr fontId="2"/>
  </si>
  <si>
    <t>資本金：</t>
    <rPh sb="0" eb="3">
      <t>シホンキン</t>
    </rPh>
    <phoneticPr fontId="2"/>
  </si>
  <si>
    <t>百万円</t>
    <rPh sb="0" eb="1">
      <t>ヒャク</t>
    </rPh>
    <rPh sb="1" eb="3">
      <t>マンエン</t>
    </rPh>
    <phoneticPr fontId="2"/>
  </si>
  <si>
    <t>従業員数：</t>
    <rPh sb="0" eb="3">
      <t>ジュウギョウイン</t>
    </rPh>
    <rPh sb="3" eb="4">
      <t>スウ</t>
    </rPh>
    <phoneticPr fontId="2"/>
  </si>
  <si>
    <t>人</t>
    <rPh sb="0" eb="1">
      <t>ニン</t>
    </rPh>
    <phoneticPr fontId="2"/>
  </si>
  <si>
    <t>部署名：</t>
    <rPh sb="0" eb="3">
      <t>ブショメイ</t>
    </rPh>
    <phoneticPr fontId="2"/>
  </si>
  <si>
    <t>担当者氏名：</t>
    <rPh sb="0" eb="3">
      <t>タントウシャ</t>
    </rPh>
    <rPh sb="3" eb="5">
      <t>シメイ</t>
    </rPh>
    <phoneticPr fontId="2"/>
  </si>
  <si>
    <t>メールアドレス：</t>
    <phoneticPr fontId="2"/>
  </si>
  <si>
    <t>ＴＥＬ：</t>
    <phoneticPr fontId="2"/>
  </si>
  <si>
    <t>ＦＡＸ：</t>
    <phoneticPr fontId="2"/>
  </si>
  <si>
    <t>00-0000-0000</t>
    <phoneticPr fontId="2"/>
  </si>
  <si>
    <t>１．</t>
    <phoneticPr fontId="2"/>
  </si>
  <si>
    <t>環境社会配慮確認の結果、環境特約が付される場合がございます。</t>
    <phoneticPr fontId="2"/>
  </si>
  <si>
    <t>２．</t>
    <phoneticPr fontId="2"/>
  </si>
  <si>
    <t>事業国における投資許可の取得</t>
    <rPh sb="0" eb="2">
      <t>ジギョウ</t>
    </rPh>
    <rPh sb="2" eb="3">
      <t>クニ</t>
    </rPh>
    <rPh sb="7" eb="9">
      <t>トウシ</t>
    </rPh>
    <rPh sb="9" eb="11">
      <t>キョカ</t>
    </rPh>
    <rPh sb="12" eb="14">
      <t>シュトク</t>
    </rPh>
    <phoneticPr fontId="2"/>
  </si>
  <si>
    <t>USD</t>
    <phoneticPr fontId="8"/>
  </si>
  <si>
    <t>GBP</t>
    <phoneticPr fontId="8"/>
  </si>
  <si>
    <t>CAD</t>
    <phoneticPr fontId="8"/>
  </si>
  <si>
    <t>CHF</t>
    <phoneticPr fontId="8"/>
  </si>
  <si>
    <t>DEM</t>
    <phoneticPr fontId="8"/>
  </si>
  <si>
    <t>SEK</t>
    <phoneticPr fontId="8"/>
  </si>
  <si>
    <t>NLG</t>
    <phoneticPr fontId="8"/>
  </si>
  <si>
    <t>BEF</t>
    <phoneticPr fontId="8"/>
  </si>
  <si>
    <t>FRF</t>
    <phoneticPr fontId="8"/>
  </si>
  <si>
    <t>ATS</t>
    <phoneticPr fontId="8"/>
  </si>
  <si>
    <t>DKK</t>
    <phoneticPr fontId="8"/>
  </si>
  <si>
    <t>ITL</t>
    <phoneticPr fontId="8"/>
  </si>
  <si>
    <t>NOK</t>
    <phoneticPr fontId="8"/>
  </si>
  <si>
    <t>PTE</t>
    <phoneticPr fontId="8"/>
  </si>
  <si>
    <t>JPY</t>
    <phoneticPr fontId="8"/>
  </si>
  <si>
    <t>AUD</t>
    <phoneticPr fontId="8"/>
  </si>
  <si>
    <t>CNY</t>
    <phoneticPr fontId="8"/>
  </si>
  <si>
    <t>NZD</t>
    <phoneticPr fontId="8"/>
  </si>
  <si>
    <t>HKD</t>
    <phoneticPr fontId="8"/>
  </si>
  <si>
    <t>SGD</t>
    <phoneticPr fontId="8"/>
  </si>
  <si>
    <t>AFA</t>
    <phoneticPr fontId="8"/>
  </si>
  <si>
    <t>BDT</t>
    <phoneticPr fontId="8"/>
  </si>
  <si>
    <t>MYK</t>
    <phoneticPr fontId="8"/>
  </si>
  <si>
    <t>CAR</t>
    <phoneticPr fontId="8"/>
  </si>
  <si>
    <t>INR</t>
    <phoneticPr fontId="8"/>
  </si>
  <si>
    <t>IDR</t>
    <phoneticPr fontId="8"/>
  </si>
  <si>
    <t>LAK</t>
    <phoneticPr fontId="8"/>
  </si>
  <si>
    <t>MYR</t>
    <phoneticPr fontId="8"/>
  </si>
  <si>
    <t>NPR</t>
    <phoneticPr fontId="8"/>
  </si>
  <si>
    <t>PKR</t>
    <phoneticPr fontId="8"/>
  </si>
  <si>
    <t>PGK</t>
    <phoneticPr fontId="8"/>
  </si>
  <si>
    <t>PHP</t>
    <phoneticPr fontId="8"/>
  </si>
  <si>
    <t>KRW</t>
    <phoneticPr fontId="8"/>
  </si>
  <si>
    <t>LKR</t>
    <phoneticPr fontId="8"/>
  </si>
  <si>
    <t>TWD</t>
    <phoneticPr fontId="8"/>
  </si>
  <si>
    <t>THB</t>
    <phoneticPr fontId="8"/>
  </si>
  <si>
    <t>VND</t>
    <phoneticPr fontId="8"/>
  </si>
  <si>
    <t>CSK</t>
    <phoneticPr fontId="8"/>
  </si>
  <si>
    <t>FIM</t>
    <phoneticPr fontId="8"/>
  </si>
  <si>
    <t>DOM</t>
    <phoneticPr fontId="8"/>
  </si>
  <si>
    <t>GRD</t>
    <phoneticPr fontId="8"/>
  </si>
  <si>
    <t>IEP</t>
    <phoneticPr fontId="8"/>
  </si>
  <si>
    <t>LUF</t>
    <phoneticPr fontId="8"/>
  </si>
  <si>
    <t>PLZ</t>
    <phoneticPr fontId="8"/>
  </si>
  <si>
    <t>RUB</t>
    <phoneticPr fontId="8"/>
  </si>
  <si>
    <t>ESP</t>
    <phoneticPr fontId="8"/>
  </si>
  <si>
    <t>YUN</t>
    <phoneticPr fontId="8"/>
  </si>
  <si>
    <t>BHD</t>
    <phoneticPr fontId="8"/>
  </si>
  <si>
    <t>IRR</t>
    <phoneticPr fontId="8"/>
  </si>
  <si>
    <t>IQD</t>
    <phoneticPr fontId="8"/>
  </si>
  <si>
    <t>KWD</t>
    <phoneticPr fontId="8"/>
  </si>
  <si>
    <t>OMR</t>
    <phoneticPr fontId="8"/>
  </si>
  <si>
    <t>QAR</t>
    <phoneticPr fontId="8"/>
  </si>
  <si>
    <t>SAR</t>
    <phoneticPr fontId="8"/>
  </si>
  <si>
    <t>SYP</t>
    <phoneticPr fontId="8"/>
  </si>
  <si>
    <t>TRL</t>
    <phoneticPr fontId="8"/>
  </si>
  <si>
    <t>AED</t>
    <phoneticPr fontId="8"/>
  </si>
  <si>
    <t>YER</t>
    <phoneticPr fontId="8"/>
  </si>
  <si>
    <t>PYG</t>
    <phoneticPr fontId="8"/>
  </si>
  <si>
    <t>CRC</t>
    <phoneticPr fontId="8"/>
  </si>
  <si>
    <t>CUP</t>
    <phoneticPr fontId="8"/>
  </si>
  <si>
    <t>GTQ</t>
    <phoneticPr fontId="8"/>
  </si>
  <si>
    <t>HNL</t>
    <phoneticPr fontId="8"/>
  </si>
  <si>
    <t>JMD</t>
    <phoneticPr fontId="8"/>
  </si>
  <si>
    <t>MXP</t>
    <phoneticPr fontId="8"/>
  </si>
  <si>
    <t>ARA</t>
    <phoneticPr fontId="8"/>
  </si>
  <si>
    <t>BOB</t>
    <phoneticPr fontId="8"/>
  </si>
  <si>
    <t>BRL</t>
    <phoneticPr fontId="8"/>
  </si>
  <si>
    <t>CLP</t>
    <phoneticPr fontId="8"/>
  </si>
  <si>
    <t>COP</t>
    <phoneticPr fontId="8"/>
  </si>
  <si>
    <t>PEI</t>
    <phoneticPr fontId="8"/>
  </si>
  <si>
    <t>UYP</t>
    <phoneticPr fontId="8"/>
  </si>
  <si>
    <t>VEB</t>
    <phoneticPr fontId="8"/>
  </si>
  <si>
    <t>DZD</t>
    <phoneticPr fontId="8"/>
  </si>
  <si>
    <t>EGP</t>
    <phoneticPr fontId="8"/>
  </si>
  <si>
    <t>XAF</t>
    <phoneticPr fontId="8"/>
  </si>
  <si>
    <t>GHC</t>
    <phoneticPr fontId="8"/>
  </si>
  <si>
    <t>KES</t>
    <phoneticPr fontId="8"/>
  </si>
  <si>
    <t>LYD</t>
    <phoneticPr fontId="8"/>
  </si>
  <si>
    <t>MAD</t>
    <phoneticPr fontId="8"/>
  </si>
  <si>
    <t>NGN</t>
    <phoneticPr fontId="8"/>
  </si>
  <si>
    <t>ZAR</t>
    <phoneticPr fontId="8"/>
  </si>
  <si>
    <t>TND</t>
    <phoneticPr fontId="8"/>
  </si>
  <si>
    <t>ZWD</t>
    <phoneticPr fontId="8"/>
  </si>
  <si>
    <t>ECU</t>
    <phoneticPr fontId="8"/>
  </si>
  <si>
    <t>MXN</t>
    <phoneticPr fontId="8"/>
  </si>
  <si>
    <t>EUR</t>
    <phoneticPr fontId="8"/>
  </si>
  <si>
    <t>CZK</t>
    <phoneticPr fontId="8"/>
  </si>
  <si>
    <t>HUF</t>
    <phoneticPr fontId="8"/>
  </si>
  <si>
    <t>PLN</t>
    <phoneticPr fontId="8"/>
  </si>
  <si>
    <t>SKK</t>
    <phoneticPr fontId="8"/>
  </si>
  <si>
    <t>YTL</t>
    <phoneticPr fontId="8"/>
  </si>
  <si>
    <t>TRY</t>
    <phoneticPr fontId="8"/>
  </si>
  <si>
    <t>その他</t>
    <rPh sb="2" eb="3">
      <t>タ</t>
    </rPh>
    <phoneticPr fontId="8"/>
  </si>
  <si>
    <t>株</t>
    <rPh sb="0" eb="1">
      <t>カブ</t>
    </rPh>
    <phoneticPr fontId="2"/>
  </si>
  <si>
    <t>合計</t>
    <rPh sb="0" eb="2">
      <t>ゴウケイ</t>
    </rPh>
    <phoneticPr fontId="2"/>
  </si>
  <si>
    <t>所有の形態</t>
    <rPh sb="0" eb="2">
      <t>ショユウ</t>
    </rPh>
    <rPh sb="3" eb="5">
      <t>ケイタイ</t>
    </rPh>
    <phoneticPr fontId="2"/>
  </si>
  <si>
    <t>３．</t>
    <phoneticPr fontId="2"/>
  </si>
  <si>
    <t>４．</t>
    <phoneticPr fontId="2"/>
  </si>
  <si>
    <t>５．</t>
    <phoneticPr fontId="2"/>
  </si>
  <si>
    <t>USD</t>
  </si>
  <si>
    <t>決算書上の通貨を選択：</t>
    <rPh sb="0" eb="3">
      <t>ケッサンショ</t>
    </rPh>
    <rPh sb="3" eb="4">
      <t>ジョウ</t>
    </rPh>
    <rPh sb="5" eb="7">
      <t>ツウカ</t>
    </rPh>
    <rPh sb="8" eb="10">
      <t>センタク</t>
    </rPh>
    <phoneticPr fontId="2"/>
  </si>
  <si>
    <t>持分所有の形態</t>
    <rPh sb="0" eb="2">
      <t>モチブン</t>
    </rPh>
    <rPh sb="2" eb="4">
      <t>ショユウ</t>
    </rPh>
    <rPh sb="5" eb="7">
      <t>ケイタイ</t>
    </rPh>
    <phoneticPr fontId="2"/>
  </si>
  <si>
    <t>対価の設定方法</t>
    <rPh sb="0" eb="2">
      <t>タイカ</t>
    </rPh>
    <rPh sb="3" eb="5">
      <t>セッテイ</t>
    </rPh>
    <rPh sb="5" eb="7">
      <t>ホウホウ</t>
    </rPh>
    <phoneticPr fontId="2"/>
  </si>
  <si>
    <t>送金額</t>
    <rPh sb="0" eb="3">
      <t>ソウキンガク</t>
    </rPh>
    <phoneticPr fontId="2"/>
  </si>
  <si>
    <t>額面金額</t>
    <rPh sb="0" eb="2">
      <t>ガクメン</t>
    </rPh>
    <rPh sb="2" eb="4">
      <t>キンガク</t>
    </rPh>
    <phoneticPr fontId="2"/>
  </si>
  <si>
    <t>純資産額</t>
    <rPh sb="0" eb="3">
      <t>ジュンシサン</t>
    </rPh>
    <rPh sb="3" eb="4">
      <t>ガク</t>
    </rPh>
    <phoneticPr fontId="2"/>
  </si>
  <si>
    <t>【演算】</t>
    <rPh sb="1" eb="3">
      <t>エンザン</t>
    </rPh>
    <phoneticPr fontId="2"/>
  </si>
  <si>
    <t>為替換算率</t>
    <rPh sb="0" eb="2">
      <t>カワセ</t>
    </rPh>
    <rPh sb="2" eb="5">
      <t>カンサンリツ</t>
    </rPh>
    <phoneticPr fontId="2"/>
  </si>
  <si>
    <t>申込月１日</t>
    <rPh sb="0" eb="2">
      <t>モウシコミ</t>
    </rPh>
    <rPh sb="2" eb="3">
      <t>ツキ</t>
    </rPh>
    <rPh sb="4" eb="5">
      <t>ニチ</t>
    </rPh>
    <phoneticPr fontId="2"/>
  </si>
  <si>
    <t>証券記載</t>
    <rPh sb="0" eb="2">
      <t>ショウケン</t>
    </rPh>
    <rPh sb="2" eb="4">
      <t>キサイ</t>
    </rPh>
    <phoneticPr fontId="2"/>
  </si>
  <si>
    <t>てん補対象範囲</t>
    <rPh sb="2" eb="3">
      <t>ポ</t>
    </rPh>
    <rPh sb="3" eb="5">
      <t>タイショウ</t>
    </rPh>
    <rPh sb="5" eb="7">
      <t>ハンイ</t>
    </rPh>
    <phoneticPr fontId="2"/>
  </si>
  <si>
    <t>非償還型</t>
    <rPh sb="0" eb="1">
      <t>ヒ</t>
    </rPh>
    <rPh sb="1" eb="3">
      <t>ショウカン</t>
    </rPh>
    <rPh sb="3" eb="4">
      <t>ガタ</t>
    </rPh>
    <phoneticPr fontId="2"/>
  </si>
  <si>
    <t>送金方法</t>
    <rPh sb="0" eb="2">
      <t>ソウキン</t>
    </rPh>
    <rPh sb="2" eb="4">
      <t>ホウホウ</t>
    </rPh>
    <phoneticPr fontId="2"/>
  </si>
  <si>
    <t>送金は１回のみ</t>
    <rPh sb="0" eb="2">
      <t>ソウキン</t>
    </rPh>
    <rPh sb="4" eb="5">
      <t>カイ</t>
    </rPh>
    <phoneticPr fontId="2"/>
  </si>
  <si>
    <t>送金日：</t>
    <rPh sb="0" eb="2">
      <t>ソウキン</t>
    </rPh>
    <rPh sb="2" eb="3">
      <t>ビ</t>
    </rPh>
    <phoneticPr fontId="2"/>
  </si>
  <si>
    <t>（注）</t>
    <phoneticPr fontId="2"/>
  </si>
  <si>
    <t xml:space="preserve">区分1
</t>
    <rPh sb="0" eb="2">
      <t>クブン</t>
    </rPh>
    <phoneticPr fontId="2"/>
  </si>
  <si>
    <t xml:space="preserve">区分2
</t>
    <rPh sb="0" eb="2">
      <t>クブン</t>
    </rPh>
    <phoneticPr fontId="2"/>
  </si>
  <si>
    <t xml:space="preserve">区分3
</t>
    <rPh sb="0" eb="2">
      <t>クブン</t>
    </rPh>
    <phoneticPr fontId="2"/>
  </si>
  <si>
    <t>送金予定：</t>
    <rPh sb="0" eb="2">
      <t>ソウキン</t>
    </rPh>
    <rPh sb="2" eb="4">
      <t>ヨテイ</t>
    </rPh>
    <phoneticPr fontId="2"/>
  </si>
  <si>
    <t>単独で選択された場合</t>
    <rPh sb="0" eb="2">
      <t>タンドク</t>
    </rPh>
    <rPh sb="3" eb="5">
      <t>センタク</t>
    </rPh>
    <rPh sb="8" eb="10">
      <t>バアイ</t>
    </rPh>
    <phoneticPr fontId="2"/>
  </si>
  <si>
    <t>複合した場合</t>
    <rPh sb="0" eb="2">
      <t>フクゴウ</t>
    </rPh>
    <rPh sb="4" eb="6">
      <t>バアイ</t>
    </rPh>
    <phoneticPr fontId="2"/>
  </si>
  <si>
    <t>対象となる送金（１）</t>
    <rPh sb="0" eb="2">
      <t>タイショウ</t>
    </rPh>
    <rPh sb="5" eb="7">
      <t>ソウキン</t>
    </rPh>
    <phoneticPr fontId="2"/>
  </si>
  <si>
    <t>対象となる送金（２）</t>
    <rPh sb="0" eb="2">
      <t>タイショウ</t>
    </rPh>
    <rPh sb="5" eb="7">
      <t>ソウキン</t>
    </rPh>
    <phoneticPr fontId="2"/>
  </si>
  <si>
    <t>対象となる送金（３）</t>
    <rPh sb="0" eb="2">
      <t>タイショウ</t>
    </rPh>
    <rPh sb="5" eb="7">
      <t>ソウキン</t>
    </rPh>
    <phoneticPr fontId="2"/>
  </si>
  <si>
    <t>対象となる送金（４）</t>
    <rPh sb="0" eb="2">
      <t>タイショウ</t>
    </rPh>
    <rPh sb="5" eb="7">
      <t>ソウキン</t>
    </rPh>
    <phoneticPr fontId="2"/>
  </si>
  <si>
    <t>対象となる送金（５）</t>
    <rPh sb="0" eb="2">
      <t>タイショウ</t>
    </rPh>
    <rPh sb="5" eb="7">
      <t>ソウキン</t>
    </rPh>
    <phoneticPr fontId="2"/>
  </si>
  <si>
    <t>対象となる送金（６）</t>
    <rPh sb="0" eb="2">
      <t>タイショウ</t>
    </rPh>
    <rPh sb="5" eb="7">
      <t>ソウキン</t>
    </rPh>
    <phoneticPr fontId="2"/>
  </si>
  <si>
    <t>対象となる送金（７）</t>
    <rPh sb="0" eb="2">
      <t>タイショウ</t>
    </rPh>
    <rPh sb="5" eb="7">
      <t>ソウキン</t>
    </rPh>
    <phoneticPr fontId="2"/>
  </si>
  <si>
    <t>対象となる送金（８）</t>
    <rPh sb="0" eb="2">
      <t>タイショウ</t>
    </rPh>
    <rPh sb="5" eb="7">
      <t>ソウキン</t>
    </rPh>
    <phoneticPr fontId="2"/>
  </si>
  <si>
    <t>対象となる送金（９）</t>
    <rPh sb="0" eb="2">
      <t>タイショウ</t>
    </rPh>
    <rPh sb="5" eb="7">
      <t>ソウキン</t>
    </rPh>
    <phoneticPr fontId="2"/>
  </si>
  <si>
    <t>送金(1)</t>
    <rPh sb="0" eb="2">
      <t>ソウキン</t>
    </rPh>
    <phoneticPr fontId="2"/>
  </si>
  <si>
    <t>送金(2)</t>
    <rPh sb="0" eb="2">
      <t>ソウキン</t>
    </rPh>
    <phoneticPr fontId="2"/>
  </si>
  <si>
    <t>送金(3)</t>
    <rPh sb="0" eb="2">
      <t>ソウキン</t>
    </rPh>
    <phoneticPr fontId="2"/>
  </si>
  <si>
    <t>送金(4)</t>
    <rPh sb="0" eb="2">
      <t>ソウキン</t>
    </rPh>
    <phoneticPr fontId="2"/>
  </si>
  <si>
    <t>送金(5)</t>
    <rPh sb="0" eb="2">
      <t>ソウキン</t>
    </rPh>
    <phoneticPr fontId="2"/>
  </si>
  <si>
    <t>送金(6)</t>
    <rPh sb="0" eb="2">
      <t>ソウキン</t>
    </rPh>
    <phoneticPr fontId="2"/>
  </si>
  <si>
    <t>送金(7)</t>
    <rPh sb="0" eb="2">
      <t>ソウキン</t>
    </rPh>
    <phoneticPr fontId="2"/>
  </si>
  <si>
    <t>送金(8)</t>
    <rPh sb="0" eb="2">
      <t>ソウキン</t>
    </rPh>
    <phoneticPr fontId="2"/>
  </si>
  <si>
    <t>送金(9)</t>
    <rPh sb="0" eb="2">
      <t>ソウキン</t>
    </rPh>
    <phoneticPr fontId="2"/>
  </si>
  <si>
    <t>送金額：</t>
    <rPh sb="0" eb="3">
      <t>ソウキンガク</t>
    </rPh>
    <phoneticPr fontId="2"/>
  </si>
  <si>
    <t>送金は複数回</t>
    <rPh sb="0" eb="2">
      <t>ソウキン</t>
    </rPh>
    <rPh sb="3" eb="5">
      <t>フクスウ</t>
    </rPh>
    <rPh sb="5" eb="6">
      <t>カイ</t>
    </rPh>
    <phoneticPr fontId="2"/>
  </si>
  <si>
    <t>送金は複数回</t>
    <rPh sb="0" eb="2">
      <t>ソウキン</t>
    </rPh>
    <rPh sb="3" eb="6">
      <t>フクスウカイ</t>
    </rPh>
    <phoneticPr fontId="2"/>
  </si>
  <si>
    <t>TRUE条件</t>
    <rPh sb="4" eb="6">
      <t>ジョウケン</t>
    </rPh>
    <phoneticPr fontId="2"/>
  </si>
  <si>
    <t>純資産額（建値）：</t>
    <rPh sb="0" eb="3">
      <t>ジュンシサン</t>
    </rPh>
    <rPh sb="3" eb="4">
      <t>ガク</t>
    </rPh>
    <rPh sb="5" eb="7">
      <t>タテネ</t>
    </rPh>
    <phoneticPr fontId="2"/>
  </si>
  <si>
    <t>純資産持分額</t>
    <rPh sb="0" eb="3">
      <t>ジュンシサン</t>
    </rPh>
    <rPh sb="3" eb="5">
      <t>モチブン</t>
    </rPh>
    <rPh sb="5" eb="6">
      <t>ガク</t>
    </rPh>
    <phoneticPr fontId="2"/>
  </si>
  <si>
    <t>リンク結果の
数値フラッグ</t>
    <rPh sb="3" eb="5">
      <t>ケッカ</t>
    </rPh>
    <rPh sb="7" eb="9">
      <t>スウチ</t>
    </rPh>
    <phoneticPr fontId="2"/>
  </si>
  <si>
    <t>判定数値</t>
    <rPh sb="0" eb="2">
      <t>ハンテイ</t>
    </rPh>
    <rPh sb="2" eb="4">
      <t>スウチ</t>
    </rPh>
    <phoneticPr fontId="2"/>
  </si>
  <si>
    <t>判定数値：</t>
    <rPh sb="0" eb="2">
      <t>ハンテイ</t>
    </rPh>
    <rPh sb="2" eb="4">
      <t>スウチ</t>
    </rPh>
    <phoneticPr fontId="2"/>
  </si>
  <si>
    <t>＜対価の額①のIF式＞</t>
    <rPh sb="1" eb="3">
      <t>タイカ</t>
    </rPh>
    <rPh sb="4" eb="5">
      <t>ガク</t>
    </rPh>
    <rPh sb="9" eb="10">
      <t>シキ</t>
    </rPh>
    <phoneticPr fontId="2"/>
  </si>
  <si>
    <t>＜対価の額③のIF式＞</t>
    <rPh sb="1" eb="3">
      <t>タイカ</t>
    </rPh>
    <rPh sb="4" eb="5">
      <t>ガク</t>
    </rPh>
    <rPh sb="9" eb="10">
      <t>シキ</t>
    </rPh>
    <phoneticPr fontId="2"/>
  </si>
  <si>
    <t>人中</t>
    <rPh sb="0" eb="1">
      <t>ニン</t>
    </rPh>
    <rPh sb="1" eb="2">
      <t>チュウ</t>
    </rPh>
    <phoneticPr fontId="2"/>
  </si>
  <si>
    <t>純資産持分額  【演算】：</t>
    <rPh sb="0" eb="3">
      <t>ジュンシサン</t>
    </rPh>
    <rPh sb="3" eb="5">
      <t>モチブン</t>
    </rPh>
    <rPh sb="5" eb="6">
      <t>ガク</t>
    </rPh>
    <rPh sb="9" eb="11">
      <t>エンザン</t>
    </rPh>
    <phoneticPr fontId="2"/>
  </si>
  <si>
    <t>送金完了：</t>
    <rPh sb="0" eb="2">
      <t>ソウキン</t>
    </rPh>
    <rPh sb="2" eb="4">
      <t>カンリョウ</t>
    </rPh>
    <phoneticPr fontId="2"/>
  </si>
  <si>
    <t>（資本金＋資本準備金等）</t>
    <rPh sb="1" eb="4">
      <t>シホンキン</t>
    </rPh>
    <rPh sb="5" eb="7">
      <t>シホン</t>
    </rPh>
    <rPh sb="7" eb="10">
      <t>ジュンビキン</t>
    </rPh>
    <rPh sb="10" eb="11">
      <t>トウ</t>
    </rPh>
    <phoneticPr fontId="2"/>
  </si>
  <si>
    <t>建値</t>
    <rPh sb="0" eb="2">
      <t>タテネ</t>
    </rPh>
    <phoneticPr fontId="2"/>
  </si>
  <si>
    <t>更新前の証券番号を記入してください</t>
    <rPh sb="0" eb="3">
      <t>コウシンマエ</t>
    </rPh>
    <rPh sb="4" eb="6">
      <t>ショウケン</t>
    </rPh>
    <rPh sb="6" eb="8">
      <t>バンゴウ</t>
    </rPh>
    <rPh sb="9" eb="11">
      <t>キニュウ</t>
    </rPh>
    <phoneticPr fontId="2"/>
  </si>
  <si>
    <t>出資持分</t>
    <rPh sb="0" eb="2">
      <t>シュッシ</t>
    </rPh>
    <rPh sb="2" eb="3">
      <t>モ</t>
    </rPh>
    <rPh sb="3" eb="4">
      <t>ブン</t>
    </rPh>
    <phoneticPr fontId="2"/>
  </si>
  <si>
    <t>投資先企業名称
（英文）</t>
    <rPh sb="0" eb="3">
      <t>トウシサキ</t>
    </rPh>
    <rPh sb="3" eb="5">
      <t>キギョウ</t>
    </rPh>
    <rPh sb="5" eb="7">
      <t>メイショウ</t>
    </rPh>
    <rPh sb="9" eb="11">
      <t>エイブン</t>
    </rPh>
    <phoneticPr fontId="2"/>
  </si>
  <si>
    <t>払込資本金と資本準備金（剰余金）の合計額を記入してください</t>
    <rPh sb="0" eb="2">
      <t>ハライコミ</t>
    </rPh>
    <rPh sb="2" eb="5">
      <t>シホンキン</t>
    </rPh>
    <rPh sb="6" eb="8">
      <t>シホン</t>
    </rPh>
    <rPh sb="8" eb="11">
      <t>ジュンビキン</t>
    </rPh>
    <rPh sb="12" eb="15">
      <t>ジョウヨキン</t>
    </rPh>
    <rPh sb="17" eb="20">
      <t>ゴウケイガク</t>
    </rPh>
    <rPh sb="21" eb="23">
      <t>キニュウ</t>
    </rPh>
    <phoneticPr fontId="2"/>
  </si>
  <si>
    <t>株式所有の場合に記入してください</t>
    <rPh sb="0" eb="2">
      <t>カブシキ</t>
    </rPh>
    <rPh sb="2" eb="4">
      <t>ショユウ</t>
    </rPh>
    <rPh sb="5" eb="7">
      <t>バアイ</t>
    </rPh>
    <rPh sb="8" eb="10">
      <t>キニュウ</t>
    </rPh>
    <phoneticPr fontId="2"/>
  </si>
  <si>
    <t>バイヤーコードの登録については「海外商社（バイヤー）登録」を参照してください</t>
    <rPh sb="26" eb="28">
      <t>トウロク</t>
    </rPh>
    <phoneticPr fontId="2"/>
  </si>
  <si>
    <r>
      <t>２．投資先企業（被保険投資の相手方）の概要</t>
    </r>
    <r>
      <rPr>
        <sz val="9"/>
        <rFont val="ＭＳ Ｐゴシック"/>
        <family val="3"/>
        <charset val="128"/>
      </rPr>
      <t>　※今回お申込の投資（取得予定を含む）が実施された結果を記載してください</t>
    </r>
    <rPh sb="2" eb="5">
      <t>トウシサキ</t>
    </rPh>
    <rPh sb="5" eb="7">
      <t>キギョウ</t>
    </rPh>
    <rPh sb="8" eb="9">
      <t>ヒ</t>
    </rPh>
    <rPh sb="9" eb="11">
      <t>ホケン</t>
    </rPh>
    <rPh sb="11" eb="13">
      <t>トウシ</t>
    </rPh>
    <rPh sb="14" eb="17">
      <t>アイテガタ</t>
    </rPh>
    <rPh sb="19" eb="21">
      <t>ガイヨウ</t>
    </rPh>
    <rPh sb="32" eb="34">
      <t>シュトク</t>
    </rPh>
    <rPh sb="34" eb="36">
      <t>ヨテイ</t>
    </rPh>
    <rPh sb="37" eb="38">
      <t>フク</t>
    </rPh>
    <phoneticPr fontId="2"/>
  </si>
  <si>
    <t>　【保険申込書の記入要領】</t>
    <rPh sb="2" eb="4">
      <t>ホケン</t>
    </rPh>
    <rPh sb="4" eb="7">
      <t>モウシコミショ</t>
    </rPh>
    <rPh sb="8" eb="10">
      <t>キニュウ</t>
    </rPh>
    <rPh sb="10" eb="12">
      <t>ヨウリョウ</t>
    </rPh>
    <phoneticPr fontId="2"/>
  </si>
  <si>
    <t>ホームページの登録手続画面へ→</t>
    <rPh sb="7" eb="9">
      <t>トウロク</t>
    </rPh>
    <rPh sb="9" eb="11">
      <t>テツヅキ</t>
    </rPh>
    <rPh sb="11" eb="13">
      <t>ガメン</t>
    </rPh>
    <phoneticPr fontId="2"/>
  </si>
  <si>
    <t>設定付保割合</t>
    <rPh sb="0" eb="2">
      <t>セッテイ</t>
    </rPh>
    <rPh sb="2" eb="4">
      <t>フホ</t>
    </rPh>
    <rPh sb="4" eb="6">
      <t>ワリアイ</t>
    </rPh>
    <phoneticPr fontId="2"/>
  </si>
  <si>
    <t>元本部分：</t>
    <rPh sb="0" eb="2">
      <t>ガンポン</t>
    </rPh>
    <rPh sb="2" eb="4">
      <t>ブブン</t>
    </rPh>
    <phoneticPr fontId="2"/>
  </si>
  <si>
    <t>付帯する
特約</t>
    <rPh sb="0" eb="2">
      <t>フタイ</t>
    </rPh>
    <rPh sb="5" eb="7">
      <t>トクヤク</t>
    </rPh>
    <phoneticPr fontId="2"/>
  </si>
  <si>
    <t>ＮＥＸＩ以外の当該投資に係る保険契約</t>
    <rPh sb="4" eb="6">
      <t>イガイ</t>
    </rPh>
    <rPh sb="7" eb="9">
      <t>トウガイ</t>
    </rPh>
    <rPh sb="9" eb="11">
      <t>トウシ</t>
    </rPh>
    <rPh sb="12" eb="13">
      <t>カカ</t>
    </rPh>
    <rPh sb="14" eb="16">
      <t>ホケン</t>
    </rPh>
    <rPh sb="16" eb="18">
      <t>ケイヤク</t>
    </rPh>
    <phoneticPr fontId="2"/>
  </si>
  <si>
    <t>本申込で保険の対象とする被保険投資について、損失を受けるおそれのある重要な事実がある場合は、その内容を別紙として添付してください</t>
    <phoneticPr fontId="2"/>
  </si>
  <si>
    <t>送金日（加重）</t>
    <rPh sb="0" eb="2">
      <t>ソウキン</t>
    </rPh>
    <rPh sb="2" eb="3">
      <t>ビ</t>
    </rPh>
    <rPh sb="4" eb="6">
      <t>カジュウ</t>
    </rPh>
    <phoneticPr fontId="2"/>
  </si>
  <si>
    <t>Aの円換算額</t>
    <rPh sb="2" eb="3">
      <t>エン</t>
    </rPh>
    <rPh sb="5" eb="6">
      <t>ガク</t>
    </rPh>
    <phoneticPr fontId="2"/>
  </si>
  <si>
    <t>①の計算式</t>
    <rPh sb="2" eb="5">
      <t>ケイサンシキ</t>
    </rPh>
    <phoneticPr fontId="2"/>
  </si>
  <si>
    <t>③の計算式</t>
    <rPh sb="2" eb="5">
      <t>ケイサンシキ</t>
    </rPh>
    <phoneticPr fontId="2"/>
  </si>
  <si>
    <t>　以下のいずれかを選択してください。純資産額との組合せも可能です</t>
    <rPh sb="1" eb="3">
      <t>イカ</t>
    </rPh>
    <rPh sb="9" eb="11">
      <t>センタク</t>
    </rPh>
    <rPh sb="18" eb="21">
      <t>ジュンシサン</t>
    </rPh>
    <rPh sb="21" eb="22">
      <t>ガク</t>
    </rPh>
    <rPh sb="24" eb="26">
      <t>クミアワ</t>
    </rPh>
    <rPh sb="28" eb="30">
      <t>カノウ</t>
    </rPh>
    <phoneticPr fontId="2"/>
  </si>
  <si>
    <t>② 換算率：</t>
    <rPh sb="2" eb="5">
      <t>カンサンリツ</t>
    </rPh>
    <phoneticPr fontId="2"/>
  </si>
  <si>
    <t>保険対象の被保険投資について、同種の危険をてん補する保険契約を他の保険機関と締結している場合は、保険契約の内容を記入してください</t>
    <rPh sb="0" eb="2">
      <t>ホケン</t>
    </rPh>
    <rPh sb="2" eb="4">
      <t>タイショウ</t>
    </rPh>
    <rPh sb="5" eb="6">
      <t>ヒ</t>
    </rPh>
    <rPh sb="6" eb="8">
      <t>ホケン</t>
    </rPh>
    <rPh sb="8" eb="10">
      <t>トウシ</t>
    </rPh>
    <rPh sb="15" eb="17">
      <t>ドウシュ</t>
    </rPh>
    <rPh sb="18" eb="20">
      <t>キケン</t>
    </rPh>
    <rPh sb="23" eb="24">
      <t>ポ</t>
    </rPh>
    <rPh sb="26" eb="28">
      <t>ホケン</t>
    </rPh>
    <rPh sb="28" eb="30">
      <t>ケイヤク</t>
    </rPh>
    <rPh sb="31" eb="32">
      <t>ホカ</t>
    </rPh>
    <rPh sb="33" eb="35">
      <t>ホケン</t>
    </rPh>
    <rPh sb="35" eb="37">
      <t>キカン</t>
    </rPh>
    <rPh sb="38" eb="40">
      <t>テイケツ</t>
    </rPh>
    <rPh sb="44" eb="46">
      <t>バアイ</t>
    </rPh>
    <rPh sb="48" eb="50">
      <t>ホケン</t>
    </rPh>
    <rPh sb="50" eb="52">
      <t>ケイヤク</t>
    </rPh>
    <rPh sb="53" eb="55">
      <t>ナイヨウ</t>
    </rPh>
    <rPh sb="56" eb="58">
      <t>キニュウ</t>
    </rPh>
    <phoneticPr fontId="2"/>
  </si>
  <si>
    <t>株主（持分主）が5社を超過する場合は、4番までに被保険者名を記入し5番目を「その他」としてまとめて記入してください</t>
    <rPh sb="0" eb="2">
      <t>カブヌシ</t>
    </rPh>
    <rPh sb="3" eb="5">
      <t>モチブン</t>
    </rPh>
    <rPh sb="5" eb="6">
      <t>ヌシ</t>
    </rPh>
    <rPh sb="9" eb="10">
      <t>シャ</t>
    </rPh>
    <rPh sb="11" eb="13">
      <t>チョウカ</t>
    </rPh>
    <rPh sb="15" eb="17">
      <t>バアイ</t>
    </rPh>
    <rPh sb="20" eb="21">
      <t>バン</t>
    </rPh>
    <rPh sb="24" eb="28">
      <t>ヒホケンシャ</t>
    </rPh>
    <rPh sb="28" eb="29">
      <t>メイ</t>
    </rPh>
    <rPh sb="30" eb="32">
      <t>キニュウ</t>
    </rPh>
    <rPh sb="34" eb="36">
      <t>バンメ</t>
    </rPh>
    <rPh sb="40" eb="41">
      <t>タ</t>
    </rPh>
    <rPh sb="49" eb="51">
      <t>キニュウ</t>
    </rPh>
    <phoneticPr fontId="2"/>
  </si>
  <si>
    <t>内諾手続を行った場合は、内諾日と内諾番号を記入してください　※内諾手続を行わなかった場合は記入不要です</t>
    <rPh sb="0" eb="2">
      <t>ナイダク</t>
    </rPh>
    <rPh sb="2" eb="4">
      <t>テツヅキ</t>
    </rPh>
    <rPh sb="5" eb="6">
      <t>オコナ</t>
    </rPh>
    <rPh sb="8" eb="10">
      <t>バアイ</t>
    </rPh>
    <rPh sb="12" eb="14">
      <t>ナイダク</t>
    </rPh>
    <rPh sb="14" eb="15">
      <t>ビ</t>
    </rPh>
    <rPh sb="31" eb="33">
      <t>ナイダク</t>
    </rPh>
    <rPh sb="33" eb="35">
      <t>テツヅキ</t>
    </rPh>
    <rPh sb="36" eb="37">
      <t>オコナ</t>
    </rPh>
    <rPh sb="42" eb="44">
      <t>バアイ</t>
    </rPh>
    <rPh sb="45" eb="47">
      <t>キニュウ</t>
    </rPh>
    <rPh sb="47" eb="49">
      <t>フヨウ</t>
    </rPh>
    <phoneticPr fontId="2"/>
  </si>
  <si>
    <t>事業会社の事業内容ではなく、貴社投資の動機、目的、と事業展開の方針等を記入してください</t>
    <rPh sb="0" eb="2">
      <t>ジギョウ</t>
    </rPh>
    <rPh sb="2" eb="4">
      <t>ガイシャ</t>
    </rPh>
    <rPh sb="5" eb="7">
      <t>ジギョウ</t>
    </rPh>
    <rPh sb="7" eb="9">
      <t>ナイヨウ</t>
    </rPh>
    <rPh sb="14" eb="16">
      <t>キシャ</t>
    </rPh>
    <rPh sb="16" eb="18">
      <t>トウシ</t>
    </rPh>
    <rPh sb="19" eb="21">
      <t>ドウキ</t>
    </rPh>
    <rPh sb="22" eb="24">
      <t>モクテキ</t>
    </rPh>
    <rPh sb="26" eb="28">
      <t>ジギョウ</t>
    </rPh>
    <rPh sb="28" eb="30">
      <t>テンカイ</t>
    </rPh>
    <rPh sb="31" eb="33">
      <t>ホウシン</t>
    </rPh>
    <rPh sb="33" eb="34">
      <t>トウ</t>
    </rPh>
    <rPh sb="35" eb="37">
      <t>キニュウ</t>
    </rPh>
    <phoneticPr fontId="2"/>
  </si>
  <si>
    <t>投資先国は貴社が直接投資する企業の所在国を、事業地国は保険対象となる投資の最終投資先である企業が事業を行う国を、記入してください</t>
    <rPh sb="0" eb="3">
      <t>トウシサキ</t>
    </rPh>
    <rPh sb="3" eb="4">
      <t>コク</t>
    </rPh>
    <rPh sb="5" eb="7">
      <t>キシャ</t>
    </rPh>
    <rPh sb="8" eb="10">
      <t>チョクセツ</t>
    </rPh>
    <rPh sb="10" eb="12">
      <t>トウシ</t>
    </rPh>
    <rPh sb="14" eb="16">
      <t>キギョウ</t>
    </rPh>
    <rPh sb="17" eb="19">
      <t>ショザイ</t>
    </rPh>
    <rPh sb="19" eb="20">
      <t>クニ</t>
    </rPh>
    <rPh sb="22" eb="24">
      <t>ジギョウ</t>
    </rPh>
    <rPh sb="24" eb="26">
      <t>チコク</t>
    </rPh>
    <rPh sb="27" eb="29">
      <t>ホケン</t>
    </rPh>
    <rPh sb="29" eb="31">
      <t>タイショウ</t>
    </rPh>
    <rPh sb="34" eb="36">
      <t>トウシ</t>
    </rPh>
    <rPh sb="37" eb="39">
      <t>サイシュウ</t>
    </rPh>
    <rPh sb="39" eb="41">
      <t>トウシ</t>
    </rPh>
    <rPh sb="41" eb="42">
      <t>サキ</t>
    </rPh>
    <rPh sb="45" eb="47">
      <t>キギョウ</t>
    </rPh>
    <rPh sb="48" eb="50">
      <t>ジギョウ</t>
    </rPh>
    <rPh sb="51" eb="52">
      <t>オコナ</t>
    </rPh>
    <rPh sb="53" eb="54">
      <t>クニ</t>
    </rPh>
    <rPh sb="56" eb="58">
      <t>キニュウ</t>
    </rPh>
    <phoneticPr fontId="2"/>
  </si>
  <si>
    <t>保険の対象となっていないもの、取得予定のものを含みます</t>
    <rPh sb="0" eb="2">
      <t>ホケン</t>
    </rPh>
    <rPh sb="3" eb="5">
      <t>タイショウ</t>
    </rPh>
    <rPh sb="15" eb="17">
      <t>シュトク</t>
    </rPh>
    <rPh sb="17" eb="19">
      <t>ヨテイ</t>
    </rPh>
    <rPh sb="23" eb="24">
      <t>フク</t>
    </rPh>
    <phoneticPr fontId="2"/>
  </si>
  <si>
    <t>この保険申込書の受理は、保険契約の予約ではありません。案件内容に関し引受審査を行った結果、引受をお断りする場合もございますので予めご了承下さい。</t>
    <rPh sb="42" eb="44">
      <t>ケッカ</t>
    </rPh>
    <phoneticPr fontId="2"/>
  </si>
  <si>
    <t>送金日（送金毎）</t>
    <rPh sb="0" eb="2">
      <t>ソウキン</t>
    </rPh>
    <rPh sb="2" eb="3">
      <t>ビ</t>
    </rPh>
    <rPh sb="4" eb="6">
      <t>ソウキン</t>
    </rPh>
    <rPh sb="6" eb="7">
      <t>ゴト</t>
    </rPh>
    <phoneticPr fontId="2"/>
  </si>
  <si>
    <t>１．対価の額（建値）</t>
    <rPh sb="2" eb="4">
      <t>タイカ</t>
    </rPh>
    <rPh sb="5" eb="6">
      <t>ガク</t>
    </rPh>
    <rPh sb="7" eb="9">
      <t>タテネ</t>
    </rPh>
    <phoneticPr fontId="2"/>
  </si>
  <si>
    <t>建値（送金済）</t>
    <rPh sb="0" eb="2">
      <t>タテネ</t>
    </rPh>
    <rPh sb="3" eb="5">
      <t>ソウキン</t>
    </rPh>
    <rPh sb="5" eb="6">
      <t>ズミ</t>
    </rPh>
    <phoneticPr fontId="2"/>
  </si>
  <si>
    <t>純資産持分：</t>
    <rPh sb="0" eb="3">
      <t>ジュンシサン</t>
    </rPh>
    <rPh sb="3" eb="5">
      <t>モチブン</t>
    </rPh>
    <phoneticPr fontId="2"/>
  </si>
  <si>
    <t>送金（１回のみ）：</t>
    <rPh sb="0" eb="2">
      <t>ソウキン</t>
    </rPh>
    <rPh sb="4" eb="5">
      <t>カイ</t>
    </rPh>
    <phoneticPr fontId="2"/>
  </si>
  <si>
    <t>送金（複数回）：</t>
    <rPh sb="0" eb="2">
      <t>ソウキン</t>
    </rPh>
    <rPh sb="3" eb="5">
      <t>フクスウ</t>
    </rPh>
    <rPh sb="5" eb="6">
      <t>カイ</t>
    </rPh>
    <phoneticPr fontId="2"/>
  </si>
  <si>
    <t>→送金完了：</t>
    <rPh sb="1" eb="3">
      <t>ソウキン</t>
    </rPh>
    <rPh sb="3" eb="5">
      <t>カンリョウ</t>
    </rPh>
    <phoneticPr fontId="2"/>
  </si>
  <si>
    <t>２．為替換算率</t>
    <rPh sb="2" eb="4">
      <t>カワセ</t>
    </rPh>
    <rPh sb="4" eb="6">
      <t>カンサン</t>
    </rPh>
    <rPh sb="6" eb="7">
      <t>リツ</t>
    </rPh>
    <phoneticPr fontId="2"/>
  </si>
  <si>
    <t>純資産額部分：</t>
    <rPh sb="0" eb="3">
      <t>ジュンシサン</t>
    </rPh>
    <rPh sb="3" eb="4">
      <t>ガク</t>
    </rPh>
    <rPh sb="4" eb="6">
      <t>ブブン</t>
    </rPh>
    <phoneticPr fontId="2"/>
  </si>
  <si>
    <t>送金部分（複数回）：</t>
    <rPh sb="0" eb="2">
      <t>ソウキン</t>
    </rPh>
    <rPh sb="5" eb="8">
      <t>フクスウカイ</t>
    </rPh>
    <phoneticPr fontId="2"/>
  </si>
  <si>
    <t>３．申込の対象となる対価の額①、今回引き受ける対価の額③の判定結果と計算式</t>
    <rPh sb="2" eb="4">
      <t>モウシコミ</t>
    </rPh>
    <rPh sb="5" eb="7">
      <t>タイショウ</t>
    </rPh>
    <rPh sb="10" eb="12">
      <t>タイカ</t>
    </rPh>
    <rPh sb="13" eb="14">
      <t>ガク</t>
    </rPh>
    <rPh sb="16" eb="18">
      <t>コンカイ</t>
    </rPh>
    <rPh sb="18" eb="19">
      <t>ヒ</t>
    </rPh>
    <rPh sb="20" eb="21">
      <t>ウ</t>
    </rPh>
    <rPh sb="23" eb="25">
      <t>タイカ</t>
    </rPh>
    <rPh sb="26" eb="27">
      <t>ガク</t>
    </rPh>
    <rPh sb="29" eb="31">
      <t>ハンテイ</t>
    </rPh>
    <rPh sb="31" eb="33">
      <t>ケッカ</t>
    </rPh>
    <rPh sb="34" eb="37">
      <t>ケイサンシキ</t>
    </rPh>
    <phoneticPr fontId="2"/>
  </si>
  <si>
    <t>送金日</t>
    <rPh sb="0" eb="2">
      <t>ソウキン</t>
    </rPh>
    <rPh sb="2" eb="3">
      <t>ビ</t>
    </rPh>
    <phoneticPr fontId="2"/>
  </si>
  <si>
    <t xml:space="preserve">ホームページの当月１日の為替相場（参照先の右列数値）→
</t>
    <rPh sb="7" eb="9">
      <t>トウゲツ</t>
    </rPh>
    <rPh sb="10" eb="11">
      <t>ニチ</t>
    </rPh>
    <rPh sb="12" eb="14">
      <t>カワセ</t>
    </rPh>
    <rPh sb="14" eb="16">
      <t>ソウバ</t>
    </rPh>
    <rPh sb="17" eb="20">
      <t>サンショウサキ</t>
    </rPh>
    <rPh sb="21" eb="22">
      <t>ミギ</t>
    </rPh>
    <rPh sb="22" eb="23">
      <t>レツ</t>
    </rPh>
    <rPh sb="23" eb="25">
      <t>スウチ</t>
    </rPh>
    <phoneticPr fontId="2"/>
  </si>
  <si>
    <t>当方でも、TTBレートを確認しますので、対象となる送金毎に送金日を記入してください</t>
    <rPh sb="0" eb="2">
      <t>トウホウ</t>
    </rPh>
    <rPh sb="12" eb="14">
      <t>カクニン</t>
    </rPh>
    <rPh sb="20" eb="22">
      <t>タイショウ</t>
    </rPh>
    <rPh sb="25" eb="27">
      <t>ソウキン</t>
    </rPh>
    <rPh sb="27" eb="28">
      <t>ゴト</t>
    </rPh>
    <rPh sb="29" eb="31">
      <t>ソウキン</t>
    </rPh>
    <rPh sb="31" eb="32">
      <t>ビ</t>
    </rPh>
    <rPh sb="33" eb="35">
      <t>キニュウ</t>
    </rPh>
    <phoneticPr fontId="2"/>
  </si>
  <si>
    <t>送金した金額の内訳（払込資本金と資本準備金等）を記入してください。同送金額で取得した株式数が判明する場合には、株式数を記入してください</t>
    <rPh sb="0" eb="2">
      <t>ソウキン</t>
    </rPh>
    <rPh sb="4" eb="6">
      <t>キンガク</t>
    </rPh>
    <rPh sb="7" eb="9">
      <t>ウチワケ</t>
    </rPh>
    <rPh sb="10" eb="12">
      <t>ハライコミ</t>
    </rPh>
    <rPh sb="12" eb="15">
      <t>シホンキン</t>
    </rPh>
    <rPh sb="16" eb="18">
      <t>シホン</t>
    </rPh>
    <rPh sb="18" eb="21">
      <t>ジュンビキン</t>
    </rPh>
    <rPh sb="21" eb="22">
      <t>トウ</t>
    </rPh>
    <rPh sb="24" eb="26">
      <t>キニュウ</t>
    </rPh>
    <rPh sb="33" eb="34">
      <t>ドウ</t>
    </rPh>
    <rPh sb="34" eb="37">
      <t>ソウキンガク</t>
    </rPh>
    <rPh sb="38" eb="40">
      <t>シュトク</t>
    </rPh>
    <rPh sb="42" eb="45">
      <t>カブシキスウ</t>
    </rPh>
    <rPh sb="46" eb="48">
      <t>ハンメイ</t>
    </rPh>
    <rPh sb="50" eb="52">
      <t>バアイ</t>
    </rPh>
    <rPh sb="55" eb="58">
      <t>カブシキスウ</t>
    </rPh>
    <rPh sb="59" eb="61">
      <t>キニュウ</t>
    </rPh>
    <phoneticPr fontId="2"/>
  </si>
  <si>
    <r>
      <rPr>
        <b/>
        <sz val="9"/>
        <rFont val="ＭＳ Ｐゴシック"/>
        <family val="3"/>
        <charset val="128"/>
      </rPr>
      <t>［ 送金額全額が払込資本金となる場合の記入例 ］</t>
    </r>
    <r>
      <rPr>
        <sz val="9"/>
        <rFont val="ＭＳ Ｐゴシック"/>
        <family val="3"/>
        <charset val="128"/>
      </rPr>
      <t xml:space="preserve">
　送金額：100,000.00 USD／払込資本金：100,000.00 USD、資本準備金等：ブランク
</t>
    </r>
    <r>
      <rPr>
        <b/>
        <sz val="9"/>
        <rFont val="ＭＳ Ｐゴシック"/>
        <family val="3"/>
        <charset val="128"/>
      </rPr>
      <t>［ 送金額の50％が払込資本金となる場合の記入例 ］</t>
    </r>
    <r>
      <rPr>
        <sz val="9"/>
        <rFont val="ＭＳ Ｐゴシック"/>
        <family val="3"/>
        <charset val="128"/>
      </rPr>
      <t xml:space="preserve">
　送金額：100,000.00 USD／払込資本金：50,000.00 USD、資本準備金等：50,000.00 USD</t>
    </r>
    <rPh sb="26" eb="29">
      <t>ソウキンガク</t>
    </rPh>
    <rPh sb="45" eb="47">
      <t>ハライコミ</t>
    </rPh>
    <rPh sb="47" eb="50">
      <t>シホンキン</t>
    </rPh>
    <rPh sb="66" eb="68">
      <t>シホン</t>
    </rPh>
    <rPh sb="68" eb="71">
      <t>ジュンビキン</t>
    </rPh>
    <rPh sb="71" eb="72">
      <t>トウ</t>
    </rPh>
    <rPh sb="80" eb="83">
      <t>ソウキンガク</t>
    </rPh>
    <rPh sb="88" eb="90">
      <t>ハライコミ</t>
    </rPh>
    <rPh sb="90" eb="93">
      <t>シホンキン</t>
    </rPh>
    <rPh sb="96" eb="98">
      <t>バアイ</t>
    </rPh>
    <rPh sb="99" eb="101">
      <t>キニュウ</t>
    </rPh>
    <rPh sb="101" eb="102">
      <t>レイ</t>
    </rPh>
    <phoneticPr fontId="2"/>
  </si>
  <si>
    <t>各回の送金額を考慮したＴＴＢレートの平均値を換算率としたい場合には、加重平均による換算率を選択します。計算事例は次のとおり</t>
    <rPh sb="0" eb="2">
      <t>カクカイ</t>
    </rPh>
    <rPh sb="3" eb="6">
      <t>ソウキンガク</t>
    </rPh>
    <rPh sb="7" eb="9">
      <t>コウリョ</t>
    </rPh>
    <rPh sb="18" eb="21">
      <t>ヘイキンチ</t>
    </rPh>
    <rPh sb="22" eb="25">
      <t>カンサンリツ</t>
    </rPh>
    <rPh sb="29" eb="31">
      <t>バアイ</t>
    </rPh>
    <rPh sb="34" eb="36">
      <t>カジュウ</t>
    </rPh>
    <rPh sb="36" eb="38">
      <t>ヘイキン</t>
    </rPh>
    <rPh sb="41" eb="44">
      <t>カンサンリツ</t>
    </rPh>
    <rPh sb="45" eb="47">
      <t>センタク</t>
    </rPh>
    <rPh sb="51" eb="53">
      <t>ケイサン</t>
    </rPh>
    <rPh sb="53" eb="55">
      <t>ジレイ</t>
    </rPh>
    <rPh sb="56" eb="57">
      <t>ツギ</t>
    </rPh>
    <phoneticPr fontId="2"/>
  </si>
  <si>
    <t>送金（１）</t>
    <rPh sb="0" eb="2">
      <t>ソウキン</t>
    </rPh>
    <phoneticPr fontId="2"/>
  </si>
  <si>
    <t>送金（２）</t>
    <rPh sb="0" eb="2">
      <t>ソウキン</t>
    </rPh>
    <phoneticPr fontId="2"/>
  </si>
  <si>
    <t>送金（３）</t>
    <rPh sb="0" eb="2">
      <t>ソウキン</t>
    </rPh>
    <phoneticPr fontId="2"/>
  </si>
  <si>
    <t>計、平均</t>
    <rPh sb="0" eb="1">
      <t>ケイ</t>
    </rPh>
    <rPh sb="2" eb="4">
      <t>ヘイキン</t>
    </rPh>
    <phoneticPr fontId="2"/>
  </si>
  <si>
    <t>送金額 ①</t>
    <rPh sb="0" eb="3">
      <t>ソウキンガク</t>
    </rPh>
    <phoneticPr fontId="2"/>
  </si>
  <si>
    <t>邦貨 ①×②</t>
    <rPh sb="0" eb="2">
      <t>ホウカ</t>
    </rPh>
    <phoneticPr fontId="2"/>
  </si>
  <si>
    <t>TTBレート ②</t>
    <phoneticPr fontId="2"/>
  </si>
  <si>
    <t>詳細なQ&amp;Aをホームページに掲載しておりますので、そちらもご参照ください</t>
    <rPh sb="30" eb="32">
      <t>サンショウ</t>
    </rPh>
    <phoneticPr fontId="2"/>
  </si>
  <si>
    <t xml:space="preserve">ホームページのQ&amp;Aへ→
</t>
    <phoneticPr fontId="2"/>
  </si>
  <si>
    <t>別紙様式第１  その４</t>
    <phoneticPr fontId="2"/>
  </si>
  <si>
    <t>事業に
関する
連絡先</t>
    <rPh sb="0" eb="2">
      <t>ジギョウ</t>
    </rPh>
    <rPh sb="4" eb="5">
      <t>カン</t>
    </rPh>
    <rPh sb="8" eb="11">
      <t>レンラクサキ</t>
    </rPh>
    <phoneticPr fontId="2"/>
  </si>
  <si>
    <t>保険申込に
関する
連絡先</t>
    <rPh sb="0" eb="2">
      <t>ホケン</t>
    </rPh>
    <rPh sb="2" eb="4">
      <t>モウシコミ</t>
    </rPh>
    <rPh sb="6" eb="7">
      <t>カン</t>
    </rPh>
    <rPh sb="10" eb="13">
      <t>レンラクサキ</t>
    </rPh>
    <phoneticPr fontId="2"/>
  </si>
  <si>
    <t xml:space="preserve"> 送金日</t>
    <rPh sb="1" eb="3">
      <t>ソウキン</t>
    </rPh>
    <rPh sb="3" eb="4">
      <t>ビ</t>
    </rPh>
    <phoneticPr fontId="2"/>
  </si>
  <si>
    <t xml:space="preserve"> 送金額</t>
    <rPh sb="1" eb="4">
      <t>ソウキンガク</t>
    </rPh>
    <phoneticPr fontId="2"/>
  </si>
  <si>
    <t xml:space="preserve"> 対価の種類</t>
    <rPh sb="1" eb="3">
      <t>タイカ</t>
    </rPh>
    <rPh sb="4" eb="6">
      <t>シュルイ</t>
    </rPh>
    <phoneticPr fontId="2"/>
  </si>
  <si>
    <t xml:space="preserve"> 備考</t>
    <rPh sb="1" eb="3">
      <t>ビコウ</t>
    </rPh>
    <phoneticPr fontId="2"/>
  </si>
  <si>
    <t>投資先企業の概要</t>
    <rPh sb="0" eb="3">
      <t>トウシサキ</t>
    </rPh>
    <rPh sb="3" eb="5">
      <t>キギョウ</t>
    </rPh>
    <rPh sb="6" eb="8">
      <t>ガイヨウ</t>
    </rPh>
    <phoneticPr fontId="2"/>
  </si>
  <si>
    <t>バイヤーコード ：</t>
    <phoneticPr fontId="2"/>
  </si>
  <si>
    <t>投資先国</t>
    <rPh sb="0" eb="3">
      <t>トウシサキ</t>
    </rPh>
    <rPh sb="3" eb="4">
      <t>コク</t>
    </rPh>
    <phoneticPr fontId="2"/>
  </si>
  <si>
    <t>株式（出資）の総額</t>
    <rPh sb="0" eb="2">
      <t>カブシキ</t>
    </rPh>
    <rPh sb="3" eb="5">
      <t>シュッシ</t>
    </rPh>
    <rPh sb="7" eb="9">
      <t>ソウガク</t>
    </rPh>
    <phoneticPr fontId="2"/>
  </si>
  <si>
    <t>総額（全体）：</t>
    <rPh sb="0" eb="2">
      <t>ソウガク</t>
    </rPh>
    <rPh sb="3" eb="5">
      <t>ゼンタイ</t>
    </rPh>
    <phoneticPr fontId="2"/>
  </si>
  <si>
    <t>うち被保険者分：</t>
    <rPh sb="2" eb="6">
      <t>ヒホケンシャ</t>
    </rPh>
    <rPh sb="6" eb="7">
      <t>ブン</t>
    </rPh>
    <phoneticPr fontId="2"/>
  </si>
  <si>
    <t>被保険者持分：</t>
    <rPh sb="0" eb="4">
      <t>ヒホケンシャ</t>
    </rPh>
    <rPh sb="4" eb="6">
      <t>モチブン</t>
    </rPh>
    <phoneticPr fontId="2"/>
  </si>
  <si>
    <t>事業地国</t>
    <rPh sb="0" eb="2">
      <t>ジギョウ</t>
    </rPh>
    <rPh sb="2" eb="3">
      <t>チ</t>
    </rPh>
    <rPh sb="3" eb="4">
      <t>コク</t>
    </rPh>
    <phoneticPr fontId="2"/>
  </si>
  <si>
    <t>決算</t>
    <rPh sb="0" eb="2">
      <t>ケッサン</t>
    </rPh>
    <phoneticPr fontId="2"/>
  </si>
  <si>
    <t>設立</t>
    <rPh sb="0" eb="2">
      <t>セツリツ</t>
    </rPh>
    <phoneticPr fontId="2"/>
  </si>
  <si>
    <t>操業</t>
    <rPh sb="0" eb="2">
      <t>ソウギョウ</t>
    </rPh>
    <phoneticPr fontId="2"/>
  </si>
  <si>
    <t>対価の額（除くプレミアム）</t>
    <rPh sb="0" eb="2">
      <t>タイカ</t>
    </rPh>
    <rPh sb="3" eb="4">
      <t>ガク</t>
    </rPh>
    <rPh sb="5" eb="6">
      <t>ノゾ</t>
    </rPh>
    <phoneticPr fontId="2"/>
  </si>
  <si>
    <t>被保険者を含む株主（持分主）名</t>
  </si>
  <si>
    <t>被保険者を含む株主（持分主）名</t>
    <rPh sb="7" eb="9">
      <t>カブヌシ</t>
    </rPh>
    <phoneticPr fontId="2"/>
  </si>
  <si>
    <t>出資比率</t>
  </si>
  <si>
    <t>出資比率</t>
    <phoneticPr fontId="2"/>
  </si>
  <si>
    <t>最終投資先企業のデータ</t>
    <rPh sb="0" eb="2">
      <t>サイシュウ</t>
    </rPh>
    <rPh sb="2" eb="5">
      <t>トウシサキ</t>
    </rPh>
    <rPh sb="5" eb="7">
      <t>キギョウ</t>
    </rPh>
    <phoneticPr fontId="2"/>
  </si>
  <si>
    <t>換算率</t>
    <rPh sb="0" eb="3">
      <t>カンサンリツ</t>
    </rPh>
    <phoneticPr fontId="2"/>
  </si>
  <si>
    <t>保険の
申込内容</t>
    <rPh sb="0" eb="2">
      <t>ホケン</t>
    </rPh>
    <rPh sb="4" eb="6">
      <t>モウシコミ</t>
    </rPh>
    <rPh sb="6" eb="8">
      <t>ナイヨウ</t>
    </rPh>
    <phoneticPr fontId="2"/>
  </si>
  <si>
    <t>投資先（被保険投資の相手方）のデータ　※今回の投資（取得予定を含む）が実施された結果を記載</t>
    <rPh sb="0" eb="3">
      <t>トウシサキ</t>
    </rPh>
    <rPh sb="4" eb="5">
      <t>ヒ</t>
    </rPh>
    <rPh sb="5" eb="7">
      <t>ホケン</t>
    </rPh>
    <rPh sb="7" eb="9">
      <t>トウシ</t>
    </rPh>
    <rPh sb="10" eb="13">
      <t>アイテガタ</t>
    </rPh>
    <rPh sb="43" eb="45">
      <t>キサイ</t>
    </rPh>
    <phoneticPr fontId="2"/>
  </si>
  <si>
    <t>申込書記入項目と各種特約の申請書において重複する項目が、以下のデータとなります</t>
    <rPh sb="0" eb="3">
      <t>モウシコミショ</t>
    </rPh>
    <rPh sb="3" eb="5">
      <t>キニュウ</t>
    </rPh>
    <rPh sb="5" eb="7">
      <t>コウモク</t>
    </rPh>
    <rPh sb="8" eb="10">
      <t>カクシュ</t>
    </rPh>
    <rPh sb="10" eb="12">
      <t>トクヤク</t>
    </rPh>
    <rPh sb="13" eb="16">
      <t>シンセイショ</t>
    </rPh>
    <rPh sb="20" eb="22">
      <t>チョウフク</t>
    </rPh>
    <rPh sb="24" eb="26">
      <t>コウモク</t>
    </rPh>
    <rPh sb="28" eb="30">
      <t>イカ</t>
    </rPh>
    <phoneticPr fontId="2"/>
  </si>
  <si>
    <t>入力を省略するため、以下の手順にそってデータを「値」に変更し、申請書に貼付してください</t>
    <rPh sb="0" eb="2">
      <t>ニュウリョク</t>
    </rPh>
    <rPh sb="3" eb="5">
      <t>ショウリャク</t>
    </rPh>
    <rPh sb="10" eb="12">
      <t>イカ</t>
    </rPh>
    <rPh sb="13" eb="15">
      <t>テジュン</t>
    </rPh>
    <rPh sb="24" eb="25">
      <t>アタイ</t>
    </rPh>
    <rPh sb="27" eb="29">
      <t>ヘンコウ</t>
    </rPh>
    <rPh sb="31" eb="34">
      <t>シンセイショ</t>
    </rPh>
    <rPh sb="35" eb="37">
      <t>チョウフ</t>
    </rPh>
    <phoneticPr fontId="2"/>
  </si>
  <si>
    <t>提出が必要な特約の申請書：</t>
    <rPh sb="0" eb="2">
      <t>テイシュツ</t>
    </rPh>
    <rPh sb="3" eb="5">
      <t>ヒツヨウ</t>
    </rPh>
    <rPh sb="6" eb="8">
      <t>トクヤク</t>
    </rPh>
    <rPh sb="9" eb="12">
      <t>シンセイショ</t>
    </rPh>
    <phoneticPr fontId="2"/>
  </si>
  <si>
    <t>特約</t>
    <rPh sb="0" eb="2">
      <t>トクヤク</t>
    </rPh>
    <phoneticPr fontId="2"/>
  </si>
  <si>
    <t>部分損失</t>
    <rPh sb="0" eb="2">
      <t>ブブン</t>
    </rPh>
    <rPh sb="2" eb="4">
      <t>ソンシツ</t>
    </rPh>
    <phoneticPr fontId="2"/>
  </si>
  <si>
    <t>事業拠点等</t>
    <rPh sb="0" eb="2">
      <t>ジギョウ</t>
    </rPh>
    <rPh sb="2" eb="4">
      <t>キョテン</t>
    </rPh>
    <rPh sb="4" eb="5">
      <t>トウ</t>
    </rPh>
    <phoneticPr fontId="2"/>
  </si>
  <si>
    <t>プレミアム</t>
    <phoneticPr fontId="2"/>
  </si>
  <si>
    <t>償還型</t>
    <rPh sb="0" eb="2">
      <t>ショウカン</t>
    </rPh>
    <rPh sb="2" eb="3">
      <t>ガタ</t>
    </rPh>
    <phoneticPr fontId="2"/>
  </si>
  <si>
    <t>同株式数（予定含む）</t>
    <rPh sb="0" eb="1">
      <t>ドウ</t>
    </rPh>
    <rPh sb="1" eb="4">
      <t>カブシキスウ</t>
    </rPh>
    <rPh sb="5" eb="7">
      <t>ヨテイ</t>
    </rPh>
    <rPh sb="7" eb="8">
      <t>フク</t>
    </rPh>
    <phoneticPr fontId="2"/>
  </si>
  <si>
    <t>役員派遣数（予定含む）</t>
    <rPh sb="0" eb="2">
      <t>ヤクイン</t>
    </rPh>
    <rPh sb="2" eb="4">
      <t>ハケン</t>
    </rPh>
    <rPh sb="4" eb="5">
      <t>スウ</t>
    </rPh>
    <rPh sb="6" eb="8">
      <t>ヨテイ</t>
    </rPh>
    <rPh sb="8" eb="9">
      <t>フク</t>
    </rPh>
    <phoneticPr fontId="2"/>
  </si>
  <si>
    <t>発行済株式総数
と額面金額
（予定含む）</t>
    <rPh sb="0" eb="2">
      <t>ハッコウ</t>
    </rPh>
    <rPh sb="2" eb="3">
      <t>ス</t>
    </rPh>
    <rPh sb="3" eb="5">
      <t>カブシキ</t>
    </rPh>
    <rPh sb="5" eb="7">
      <t>ソウスウ</t>
    </rPh>
    <rPh sb="9" eb="11">
      <t>ガクメン</t>
    </rPh>
    <rPh sb="11" eb="13">
      <t>キンガク</t>
    </rPh>
    <rPh sb="15" eb="17">
      <t>ヨテイ</t>
    </rPh>
    <rPh sb="17" eb="18">
      <t>フク</t>
    </rPh>
    <phoneticPr fontId="2"/>
  </si>
  <si>
    <t>TTBレート</t>
    <phoneticPr fontId="2"/>
  </si>
  <si>
    <t>円換算値</t>
    <rPh sb="0" eb="3">
      <t>エンカンサン</t>
    </rPh>
    <rPh sb="3" eb="4">
      <t>アタイ</t>
    </rPh>
    <phoneticPr fontId="2"/>
  </si>
  <si>
    <r>
      <rPr>
        <b/>
        <sz val="9"/>
        <rFont val="ＭＳ Ｐゴシック"/>
        <family val="3"/>
        <charset val="128"/>
      </rPr>
      <t>［ 建値 ］</t>
    </r>
    <r>
      <rPr>
        <sz val="9"/>
        <rFont val="ＭＳ Ｐゴシック"/>
        <family val="3"/>
        <charset val="128"/>
      </rPr>
      <t xml:space="preserve">
　・ 株式等の取得に要した金額のうち、株式（出資）相当額（送金手数料、Ｔａｘ等を含まない）を記入してください
　・ 表示通貨が異なる場合は、上書きしてください
</t>
    </r>
    <r>
      <rPr>
        <b/>
        <sz val="9"/>
        <rFont val="ＭＳ Ｐゴシック"/>
        <family val="3"/>
        <charset val="128"/>
      </rPr>
      <t>［ TTBレート ］</t>
    </r>
    <r>
      <rPr>
        <sz val="9"/>
        <rFont val="ＭＳ Ｐゴシック"/>
        <family val="3"/>
        <charset val="128"/>
      </rPr>
      <t xml:space="preserve">
　送金日毎にTTBレートを記入してください。上記で表示通貨を上書きした場合には、同通貨のTTBレートを記入してください
</t>
    </r>
    <r>
      <rPr>
        <b/>
        <sz val="9"/>
        <rFont val="ＭＳ Ｐゴシック"/>
        <family val="3"/>
        <charset val="128"/>
      </rPr>
      <t>［ 円換算値 ］</t>
    </r>
    <r>
      <rPr>
        <sz val="9"/>
        <rFont val="ＭＳ Ｐゴシック"/>
        <family val="3"/>
        <charset val="128"/>
      </rPr>
      <t xml:space="preserve">
  送金が完了しているものは、円換算値が演算されます
</t>
    </r>
    <rPh sb="2" eb="4">
      <t>タテネ</t>
    </rPh>
    <rPh sb="10" eb="12">
      <t>カブシキ</t>
    </rPh>
    <rPh sb="12" eb="13">
      <t>トウ</t>
    </rPh>
    <rPh sb="14" eb="16">
      <t>シュトク</t>
    </rPh>
    <rPh sb="17" eb="18">
      <t>ヨウ</t>
    </rPh>
    <rPh sb="20" eb="22">
      <t>キンガク</t>
    </rPh>
    <rPh sb="26" eb="28">
      <t>カブシキ</t>
    </rPh>
    <rPh sb="29" eb="31">
      <t>シュッシ</t>
    </rPh>
    <rPh sb="32" eb="35">
      <t>ソウトウガク</t>
    </rPh>
    <rPh sb="47" eb="48">
      <t>フク</t>
    </rPh>
    <rPh sb="53" eb="55">
      <t>キニュウ</t>
    </rPh>
    <rPh sb="65" eb="67">
      <t>ヒョウジ</t>
    </rPh>
    <rPh sb="67" eb="69">
      <t>ツウカ</t>
    </rPh>
    <rPh sb="70" eb="71">
      <t>コト</t>
    </rPh>
    <rPh sb="73" eb="75">
      <t>バアイ</t>
    </rPh>
    <rPh sb="77" eb="79">
      <t>ウワガ</t>
    </rPh>
    <rPh sb="99" eb="101">
      <t>ソウキン</t>
    </rPh>
    <rPh sb="101" eb="102">
      <t>ビ</t>
    </rPh>
    <rPh sb="102" eb="103">
      <t>マイ</t>
    </rPh>
    <rPh sb="111" eb="113">
      <t>キニュウ</t>
    </rPh>
    <rPh sb="120" eb="122">
      <t>ジョウキ</t>
    </rPh>
    <rPh sb="123" eb="125">
      <t>ヒョウジ</t>
    </rPh>
    <rPh sb="125" eb="127">
      <t>ツウカ</t>
    </rPh>
    <rPh sb="128" eb="130">
      <t>ウワガ</t>
    </rPh>
    <rPh sb="133" eb="135">
      <t>バアイ</t>
    </rPh>
    <rPh sb="138" eb="139">
      <t>ドウ</t>
    </rPh>
    <rPh sb="139" eb="141">
      <t>ツウカ</t>
    </rPh>
    <rPh sb="149" eb="151">
      <t>キニュウ</t>
    </rPh>
    <rPh sb="160" eb="163">
      <t>エンカンサン</t>
    </rPh>
    <rPh sb="163" eb="164">
      <t>アタイ</t>
    </rPh>
    <rPh sb="169" eb="171">
      <t>ソウキン</t>
    </rPh>
    <rPh sb="172" eb="174">
      <t>カンリョウ</t>
    </rPh>
    <rPh sb="182" eb="185">
      <t>エンカンサン</t>
    </rPh>
    <rPh sb="185" eb="186">
      <t>アタイ</t>
    </rPh>
    <rPh sb="187" eb="189">
      <t>エンザン</t>
    </rPh>
    <phoneticPr fontId="2"/>
  </si>
  <si>
    <t>更新前、更改前の証券番号→ （</t>
    <rPh sb="4" eb="6">
      <t>コウカイ</t>
    </rPh>
    <rPh sb="6" eb="7">
      <t>マエ</t>
    </rPh>
    <phoneticPr fontId="2"/>
  </si>
  <si>
    <t>対価の種類</t>
    <rPh sb="0" eb="2">
      <t>タイカ</t>
    </rPh>
    <rPh sb="3" eb="5">
      <t>シュルイ</t>
    </rPh>
    <phoneticPr fontId="2"/>
  </si>
  <si>
    <t>操業年月（YYYY/MM）</t>
    <rPh sb="0" eb="2">
      <t>ソウギョウ</t>
    </rPh>
    <rPh sb="2" eb="4">
      <t>ネンゲツ</t>
    </rPh>
    <phoneticPr fontId="2"/>
  </si>
  <si>
    <t>決算期（YYYY/MM）：</t>
    <rPh sb="0" eb="3">
      <t>ケッサンキ</t>
    </rPh>
    <phoneticPr fontId="2"/>
  </si>
  <si>
    <t>元本付保率</t>
    <rPh sb="0" eb="2">
      <t>ガンポン</t>
    </rPh>
    <rPh sb="2" eb="4">
      <t>フホ</t>
    </rPh>
    <rPh sb="4" eb="5">
      <t>リツ</t>
    </rPh>
    <phoneticPr fontId="2"/>
  </si>
  <si>
    <t>てん補対象範囲の拡大等のアップグレードを行い中途更改する場合（更新応当日に限る）に選択し、更改前の証券番号を記入してください</t>
    <rPh sb="2" eb="3">
      <t>ポ</t>
    </rPh>
    <rPh sb="3" eb="5">
      <t>タイショウ</t>
    </rPh>
    <rPh sb="5" eb="7">
      <t>ハンイ</t>
    </rPh>
    <rPh sb="8" eb="10">
      <t>カクダイ</t>
    </rPh>
    <rPh sb="10" eb="11">
      <t>トウ</t>
    </rPh>
    <rPh sb="20" eb="21">
      <t>オコナ</t>
    </rPh>
    <rPh sb="22" eb="24">
      <t>チュウト</t>
    </rPh>
    <rPh sb="24" eb="26">
      <t>コウカイ</t>
    </rPh>
    <rPh sb="28" eb="30">
      <t>バアイ</t>
    </rPh>
    <rPh sb="37" eb="38">
      <t>カギ</t>
    </rPh>
    <rPh sb="41" eb="43">
      <t>センタク</t>
    </rPh>
    <rPh sb="45" eb="47">
      <t>コウカイ</t>
    </rPh>
    <rPh sb="47" eb="48">
      <t>マエ</t>
    </rPh>
    <rPh sb="49" eb="51">
      <t>ショウケン</t>
    </rPh>
    <rPh sb="51" eb="53">
      <t>バンゴウ</t>
    </rPh>
    <rPh sb="54" eb="56">
      <t>キニュウ</t>
    </rPh>
    <phoneticPr fontId="2"/>
  </si>
  <si>
    <t>保険金額</t>
    <rPh sb="0" eb="2">
      <t>ホケン</t>
    </rPh>
    <rPh sb="2" eb="4">
      <t>キンガク</t>
    </rPh>
    <phoneticPr fontId="2"/>
  </si>
  <si>
    <t>株主構成（予定含む）</t>
  </si>
  <si>
    <t>=IF(AND(OR(コントロール!D3=TRUE,コントロール!D4=TRUE),コントロール!D11=TRUE),ROUNDDOWN(SUM(K13:S13)/J7,4),"")</t>
    <phoneticPr fontId="2"/>
  </si>
  <si>
    <t>各種申請書の貼付データの換算率：</t>
    <rPh sb="0" eb="2">
      <t>カクシュ</t>
    </rPh>
    <rPh sb="2" eb="5">
      <t>シンセイショ</t>
    </rPh>
    <rPh sb="6" eb="8">
      <t>チョウフ</t>
    </rPh>
    <rPh sb="12" eb="15">
      <t>カンサンリツ</t>
    </rPh>
    <phoneticPr fontId="2"/>
  </si>
  <si>
    <t>証券番号</t>
    <rPh sb="0" eb="2">
      <t>ショウケン</t>
    </rPh>
    <rPh sb="2" eb="4">
      <t>バンゴウ</t>
    </rPh>
    <phoneticPr fontId="2"/>
  </si>
  <si>
    <t>枝番</t>
    <rPh sb="0" eb="2">
      <t>エダバン</t>
    </rPh>
    <phoneticPr fontId="2"/>
  </si>
  <si>
    <t>案件概要</t>
    <rPh sb="0" eb="2">
      <t>アンケン</t>
    </rPh>
    <rPh sb="2" eb="4">
      <t>ガイヨウ</t>
    </rPh>
    <phoneticPr fontId="2"/>
  </si>
  <si>
    <t>変更事由</t>
    <rPh sb="0" eb="3">
      <t>ヘンコウジ</t>
    </rPh>
    <rPh sb="3" eb="4">
      <t>ユ</t>
    </rPh>
    <phoneticPr fontId="2"/>
  </si>
  <si>
    <t>担保危険</t>
    <rPh sb="0" eb="2">
      <t>タンポ</t>
    </rPh>
    <rPh sb="2" eb="4">
      <t>キケン</t>
    </rPh>
    <phoneticPr fontId="2"/>
  </si>
  <si>
    <t>商談番号</t>
    <rPh sb="0" eb="2">
      <t>ショウダン</t>
    </rPh>
    <rPh sb="2" eb="4">
      <t>バンゴウ</t>
    </rPh>
    <phoneticPr fontId="2"/>
  </si>
  <si>
    <t>内諾番号</t>
    <rPh sb="0" eb="2">
      <t>ナイダク</t>
    </rPh>
    <rPh sb="2" eb="4">
      <t>バンゴウ</t>
    </rPh>
    <phoneticPr fontId="2"/>
  </si>
  <si>
    <t>事前承認申請番号</t>
    <rPh sb="0" eb="2">
      <t>ジゼン</t>
    </rPh>
    <rPh sb="2" eb="4">
      <t>ショウニン</t>
    </rPh>
    <rPh sb="4" eb="6">
      <t>シンセイ</t>
    </rPh>
    <rPh sb="6" eb="8">
      <t>バンゴウ</t>
    </rPh>
    <phoneticPr fontId="2"/>
  </si>
  <si>
    <t>譲渡証券番号</t>
    <rPh sb="0" eb="2">
      <t>ジョウト</t>
    </rPh>
    <rPh sb="2" eb="4">
      <t>ショウケン</t>
    </rPh>
    <rPh sb="4" eb="6">
      <t>バンゴウ</t>
    </rPh>
    <phoneticPr fontId="2"/>
  </si>
  <si>
    <t>備考欄に手書きで記載</t>
    <rPh sb="0" eb="3">
      <t>ビコウラン</t>
    </rPh>
    <rPh sb="4" eb="6">
      <t>テガ</t>
    </rPh>
    <rPh sb="8" eb="10">
      <t>キサイ</t>
    </rPh>
    <phoneticPr fontId="2"/>
  </si>
  <si>
    <t>譲渡日</t>
    <rPh sb="0" eb="3">
      <t>ジョウトビ</t>
    </rPh>
    <phoneticPr fontId="2"/>
  </si>
  <si>
    <t>保険契約者</t>
    <rPh sb="0" eb="2">
      <t>ホケン</t>
    </rPh>
    <rPh sb="2" eb="5">
      <t>ケイヤクシャ</t>
    </rPh>
    <phoneticPr fontId="2"/>
  </si>
  <si>
    <t>徴収区分</t>
    <rPh sb="0" eb="2">
      <t>チョウシュウ</t>
    </rPh>
    <rPh sb="2" eb="4">
      <t>クブン</t>
    </rPh>
    <phoneticPr fontId="2"/>
  </si>
  <si>
    <t>役職・名前</t>
    <rPh sb="0" eb="2">
      <t>ヤクショク</t>
    </rPh>
    <rPh sb="3" eb="5">
      <t>ナマエ</t>
    </rPh>
    <phoneticPr fontId="2"/>
  </si>
  <si>
    <t>被保険者</t>
    <rPh sb="0" eb="4">
      <t>ヒホケンシャ</t>
    </rPh>
    <phoneticPr fontId="2"/>
  </si>
  <si>
    <t>保険金受取人</t>
    <rPh sb="0" eb="3">
      <t>ホケンキン</t>
    </rPh>
    <rPh sb="3" eb="6">
      <t>ウケトリニン</t>
    </rPh>
    <phoneticPr fontId="2"/>
  </si>
  <si>
    <t>保険金を受け取るべき者</t>
    <rPh sb="0" eb="3">
      <t>ホケンキン</t>
    </rPh>
    <rPh sb="4" eb="5">
      <t>ウ</t>
    </rPh>
    <rPh sb="6" eb="7">
      <t>ト</t>
    </rPh>
    <rPh sb="10" eb="11">
      <t>シャ</t>
    </rPh>
    <phoneticPr fontId="2"/>
  </si>
  <si>
    <t>受理日</t>
    <rPh sb="0" eb="2">
      <t>ジュリ</t>
    </rPh>
    <rPh sb="2" eb="3">
      <t>ビ</t>
    </rPh>
    <phoneticPr fontId="2"/>
  </si>
  <si>
    <t>受理本支店</t>
    <rPh sb="0" eb="2">
      <t>ジュリ</t>
    </rPh>
    <rPh sb="2" eb="5">
      <t>ホンシテン</t>
    </rPh>
    <phoneticPr fontId="2"/>
  </si>
  <si>
    <t>受理番号</t>
    <rPh sb="0" eb="2">
      <t>ジュリ</t>
    </rPh>
    <rPh sb="2" eb="4">
      <t>バンゴウ</t>
    </rPh>
    <phoneticPr fontId="2"/>
  </si>
  <si>
    <t>処理日</t>
    <rPh sb="0" eb="2">
      <t>ショリ</t>
    </rPh>
    <rPh sb="2" eb="3">
      <t>ビ</t>
    </rPh>
    <phoneticPr fontId="2"/>
  </si>
  <si>
    <t>処理本支店</t>
    <rPh sb="0" eb="2">
      <t>ショリ</t>
    </rPh>
    <rPh sb="2" eb="5">
      <t>ホンシテン</t>
    </rPh>
    <phoneticPr fontId="2"/>
  </si>
  <si>
    <t>処理番号</t>
    <rPh sb="0" eb="2">
      <t>ショリ</t>
    </rPh>
    <rPh sb="2" eb="4">
      <t>バンゴウ</t>
    </rPh>
    <phoneticPr fontId="2"/>
  </si>
  <si>
    <t>設立年月日</t>
    <rPh sb="0" eb="2">
      <t>セツリツ</t>
    </rPh>
    <rPh sb="2" eb="5">
      <t>ネンガッピ</t>
    </rPh>
    <phoneticPr fontId="2"/>
  </si>
  <si>
    <t>投資先名</t>
    <rPh sb="0" eb="3">
      <t>トウシサキ</t>
    </rPh>
    <rPh sb="3" eb="4">
      <t>メイ</t>
    </rPh>
    <phoneticPr fontId="2"/>
  </si>
  <si>
    <t>投資先企業名称</t>
    <rPh sb="0" eb="3">
      <t>トウシサキ</t>
    </rPh>
    <rPh sb="3" eb="5">
      <t>キギョウ</t>
    </rPh>
    <rPh sb="5" eb="7">
      <t>メイショウ</t>
    </rPh>
    <phoneticPr fontId="2"/>
  </si>
  <si>
    <t>投資先国</t>
    <rPh sb="0" eb="2">
      <t>トウシ</t>
    </rPh>
    <rPh sb="2" eb="3">
      <t>サキ</t>
    </rPh>
    <rPh sb="3" eb="4">
      <t>コク</t>
    </rPh>
    <phoneticPr fontId="2"/>
  </si>
  <si>
    <t>投資先国又は地域</t>
    <rPh sb="0" eb="3">
      <t>トウシサキ</t>
    </rPh>
    <rPh sb="3" eb="4">
      <t>コク</t>
    </rPh>
    <rPh sb="4" eb="5">
      <t>マタ</t>
    </rPh>
    <rPh sb="6" eb="8">
      <t>チイキ</t>
    </rPh>
    <phoneticPr fontId="2"/>
  </si>
  <si>
    <t>操業開始時期</t>
    <rPh sb="0" eb="2">
      <t>ソウギョウ</t>
    </rPh>
    <rPh sb="2" eb="4">
      <t>カイシ</t>
    </rPh>
    <rPh sb="4" eb="6">
      <t>ジキ</t>
    </rPh>
    <phoneticPr fontId="2"/>
  </si>
  <si>
    <t>役員派遣（従業員数）</t>
    <rPh sb="0" eb="2">
      <t>ヤクイン</t>
    </rPh>
    <rPh sb="2" eb="4">
      <t>ハケン</t>
    </rPh>
    <rPh sb="5" eb="8">
      <t>ジュウギョウイン</t>
    </rPh>
    <rPh sb="8" eb="9">
      <t>スウ</t>
    </rPh>
    <phoneticPr fontId="2"/>
  </si>
  <si>
    <t>事業地国</t>
    <rPh sb="0" eb="3">
      <t>ジギョウチ</t>
    </rPh>
    <rPh sb="3" eb="4">
      <t>コク</t>
    </rPh>
    <phoneticPr fontId="2"/>
  </si>
  <si>
    <t>事業地国又は地域</t>
    <rPh sb="0" eb="3">
      <t>ジギョウチ</t>
    </rPh>
    <rPh sb="3" eb="4">
      <t>コク</t>
    </rPh>
    <rPh sb="4" eb="5">
      <t>マタ</t>
    </rPh>
    <rPh sb="6" eb="8">
      <t>チイキ</t>
    </rPh>
    <phoneticPr fontId="2"/>
  </si>
  <si>
    <t>株式出資総額</t>
    <rPh sb="0" eb="2">
      <t>カブシキ</t>
    </rPh>
    <rPh sb="2" eb="4">
      <t>シュッシ</t>
    </rPh>
    <rPh sb="4" eb="6">
      <t>ソウガク</t>
    </rPh>
    <phoneticPr fontId="2"/>
  </si>
  <si>
    <t>通貨</t>
    <rPh sb="0" eb="2">
      <t>ツウカ</t>
    </rPh>
    <phoneticPr fontId="2"/>
  </si>
  <si>
    <t>株式の総額又は出資の総額</t>
    <rPh sb="0" eb="2">
      <t>カブシキ</t>
    </rPh>
    <rPh sb="3" eb="5">
      <t>ソウガク</t>
    </rPh>
    <rPh sb="5" eb="6">
      <t>マタ</t>
    </rPh>
    <rPh sb="7" eb="9">
      <t>シュッシ</t>
    </rPh>
    <rPh sb="10" eb="12">
      <t>ソウガク</t>
    </rPh>
    <phoneticPr fontId="2"/>
  </si>
  <si>
    <t>金額</t>
    <rPh sb="0" eb="2">
      <t>キンガク</t>
    </rPh>
    <phoneticPr fontId="2"/>
  </si>
  <si>
    <t>出資口数</t>
    <rPh sb="0" eb="2">
      <t>シュッシ</t>
    </rPh>
    <rPh sb="2" eb="3">
      <t>クチ</t>
    </rPh>
    <rPh sb="3" eb="4">
      <t>スウ</t>
    </rPh>
    <phoneticPr fontId="2"/>
  </si>
  <si>
    <t>株式総数</t>
    <rPh sb="0" eb="2">
      <t>カブシキ</t>
    </rPh>
    <rPh sb="2" eb="4">
      <t>ソウスウ</t>
    </rPh>
    <phoneticPr fontId="2"/>
  </si>
  <si>
    <t>被保険者所有出資総額</t>
    <rPh sb="0" eb="4">
      <t>ヒホケンシャ</t>
    </rPh>
    <rPh sb="4" eb="6">
      <t>ショユウ</t>
    </rPh>
    <rPh sb="6" eb="8">
      <t>シュッシ</t>
    </rPh>
    <rPh sb="8" eb="10">
      <t>ソウガク</t>
    </rPh>
    <phoneticPr fontId="2"/>
  </si>
  <si>
    <t>被保険者が所有する株式額又は出資総額</t>
    <rPh sb="0" eb="4">
      <t>ヒホケンシャ</t>
    </rPh>
    <rPh sb="5" eb="7">
      <t>ショユウ</t>
    </rPh>
    <rPh sb="9" eb="11">
      <t>カブシキ</t>
    </rPh>
    <rPh sb="11" eb="12">
      <t>ガク</t>
    </rPh>
    <rPh sb="12" eb="13">
      <t>マタ</t>
    </rPh>
    <rPh sb="14" eb="16">
      <t>シュッシ</t>
    </rPh>
    <rPh sb="16" eb="18">
      <t>ソウガク</t>
    </rPh>
    <phoneticPr fontId="2"/>
  </si>
  <si>
    <t>決算期</t>
    <rPh sb="0" eb="3">
      <t>ケッサンキ</t>
    </rPh>
    <phoneticPr fontId="2"/>
  </si>
  <si>
    <t>被保険者所有出資口数</t>
    <rPh sb="0" eb="4">
      <t>ヒホケンシャ</t>
    </rPh>
    <rPh sb="4" eb="6">
      <t>ショユウ</t>
    </rPh>
    <rPh sb="6" eb="8">
      <t>シュッシ</t>
    </rPh>
    <rPh sb="8" eb="10">
      <t>クチスウ</t>
    </rPh>
    <phoneticPr fontId="2"/>
  </si>
  <si>
    <t>被保険者が所有する株式総数</t>
    <rPh sb="0" eb="4">
      <t>ヒホケンシャ</t>
    </rPh>
    <rPh sb="5" eb="7">
      <t>ショユウ</t>
    </rPh>
    <rPh sb="9" eb="11">
      <t>カブシキ</t>
    </rPh>
    <rPh sb="11" eb="13">
      <t>ソウスウ</t>
    </rPh>
    <phoneticPr fontId="2"/>
  </si>
  <si>
    <t>被保険者所有出資割合</t>
    <rPh sb="0" eb="4">
      <t>ヒホケンシャ</t>
    </rPh>
    <rPh sb="4" eb="6">
      <t>ショユウ</t>
    </rPh>
    <rPh sb="6" eb="8">
      <t>シュッシ</t>
    </rPh>
    <rPh sb="8" eb="10">
      <t>ワリアイ</t>
    </rPh>
    <phoneticPr fontId="2"/>
  </si>
  <si>
    <t>被保険者の出資比率</t>
    <rPh sb="0" eb="4">
      <t>ヒホケンシャ</t>
    </rPh>
    <rPh sb="5" eb="7">
      <t>シュッシ</t>
    </rPh>
    <rPh sb="7" eb="9">
      <t>ヒリツ</t>
    </rPh>
    <phoneticPr fontId="2"/>
  </si>
  <si>
    <t>株式額面金額</t>
    <rPh sb="0" eb="2">
      <t>カブシキ</t>
    </rPh>
    <rPh sb="2" eb="4">
      <t>ガクメン</t>
    </rPh>
    <rPh sb="4" eb="6">
      <t>キンガク</t>
    </rPh>
    <phoneticPr fontId="2"/>
  </si>
  <si>
    <t>出資口数</t>
    <rPh sb="0" eb="2">
      <t>シュッシ</t>
    </rPh>
    <rPh sb="2" eb="4">
      <t>クチスウ</t>
    </rPh>
    <phoneticPr fontId="2"/>
  </si>
  <si>
    <t>株式数</t>
    <rPh sb="0" eb="3">
      <t>カブシキスウ</t>
    </rPh>
    <phoneticPr fontId="2"/>
  </si>
  <si>
    <t>株式（出資）総額　</t>
    <rPh sb="0" eb="2">
      <t>カブシキ</t>
    </rPh>
    <rPh sb="3" eb="5">
      <t>シュッシ</t>
    </rPh>
    <rPh sb="6" eb="8">
      <t>ソウガク</t>
    </rPh>
    <phoneticPr fontId="2"/>
  </si>
  <si>
    <t>払込資本金</t>
  </si>
  <si>
    <t>資本剰余金</t>
    <rPh sb="0" eb="2">
      <t>シホン</t>
    </rPh>
    <rPh sb="2" eb="5">
      <t>ジョウヨキン</t>
    </rPh>
    <phoneticPr fontId="2"/>
  </si>
  <si>
    <t>利益剰余金等</t>
    <rPh sb="0" eb="2">
      <t>リエキ</t>
    </rPh>
    <rPh sb="2" eb="5">
      <t>ジョウヨキン</t>
    </rPh>
    <rPh sb="5" eb="6">
      <t>トウ</t>
    </rPh>
    <phoneticPr fontId="2"/>
  </si>
  <si>
    <t>株式その他持ち分</t>
    <rPh sb="0" eb="2">
      <t>カブシキ</t>
    </rPh>
    <rPh sb="4" eb="5">
      <t>タ</t>
    </rPh>
    <rPh sb="5" eb="6">
      <t>モ</t>
    </rPh>
    <rPh sb="7" eb="8">
      <t>ブン</t>
    </rPh>
    <phoneticPr fontId="2"/>
  </si>
  <si>
    <t>取得対価総額　外貨</t>
    <rPh sb="0" eb="2">
      <t>シュトク</t>
    </rPh>
    <rPh sb="2" eb="4">
      <t>タイカ</t>
    </rPh>
    <rPh sb="4" eb="6">
      <t>ソウガク</t>
    </rPh>
    <rPh sb="7" eb="9">
      <t>ガイカ</t>
    </rPh>
    <phoneticPr fontId="2"/>
  </si>
  <si>
    <t>証券上、取得ための対価（外貨）</t>
    <rPh sb="0" eb="2">
      <t>ショウケン</t>
    </rPh>
    <rPh sb="2" eb="3">
      <t>ジョウ</t>
    </rPh>
    <rPh sb="4" eb="6">
      <t>シュトク</t>
    </rPh>
    <rPh sb="9" eb="11">
      <t>タイカ</t>
    </rPh>
    <rPh sb="12" eb="14">
      <t>ガイカ</t>
    </rPh>
    <phoneticPr fontId="2"/>
  </si>
  <si>
    <t>証券上、送金時等換算率に表示</t>
    <rPh sb="0" eb="2">
      <t>ショウケン</t>
    </rPh>
    <rPh sb="2" eb="3">
      <t>ジョウ</t>
    </rPh>
    <rPh sb="4" eb="6">
      <t>ソウキン</t>
    </rPh>
    <rPh sb="6" eb="8">
      <t>ジトウ</t>
    </rPh>
    <rPh sb="8" eb="11">
      <t>カンサンリツ</t>
    </rPh>
    <rPh sb="12" eb="14">
      <t>ヒョウジ</t>
    </rPh>
    <phoneticPr fontId="2"/>
  </si>
  <si>
    <t>取得対価の種類</t>
    <rPh sb="0" eb="2">
      <t>シュトク</t>
    </rPh>
    <rPh sb="2" eb="4">
      <t>タイカ</t>
    </rPh>
    <rPh sb="5" eb="7">
      <t>シュルイ</t>
    </rPh>
    <phoneticPr fontId="2"/>
  </si>
  <si>
    <t>取得の対価の設定</t>
    <rPh sb="0" eb="2">
      <t>シュトク</t>
    </rPh>
    <rPh sb="3" eb="5">
      <t>タイカ</t>
    </rPh>
    <rPh sb="6" eb="8">
      <t>セッテイ</t>
    </rPh>
    <phoneticPr fontId="2"/>
  </si>
  <si>
    <t>送金（輸出）年月日</t>
    <rPh sb="0" eb="2">
      <t>ソウキン</t>
    </rPh>
    <rPh sb="3" eb="5">
      <t>ユシュツ</t>
    </rPh>
    <rPh sb="6" eb="9">
      <t>ネンガッピ</t>
    </rPh>
    <phoneticPr fontId="2"/>
  </si>
  <si>
    <t>送金回数</t>
    <rPh sb="0" eb="2">
      <t>ソウキン</t>
    </rPh>
    <rPh sb="2" eb="4">
      <t>カイスウ</t>
    </rPh>
    <phoneticPr fontId="2"/>
  </si>
  <si>
    <t>取得予定時期</t>
    <rPh sb="0" eb="2">
      <t>シュトク</t>
    </rPh>
    <rPh sb="2" eb="4">
      <t>ヨテイ</t>
    </rPh>
    <rPh sb="4" eb="6">
      <t>ジキ</t>
    </rPh>
    <phoneticPr fontId="2"/>
  </si>
  <si>
    <t>送金内容</t>
    <rPh sb="0" eb="2">
      <t>ソウキン</t>
    </rPh>
    <rPh sb="2" eb="4">
      <t>ナイヨウ</t>
    </rPh>
    <phoneticPr fontId="2"/>
  </si>
  <si>
    <t>資金使途内容</t>
    <rPh sb="0" eb="2">
      <t>シキン</t>
    </rPh>
    <rPh sb="2" eb="4">
      <t>シト</t>
    </rPh>
    <rPh sb="4" eb="6">
      <t>ナイヨウ</t>
    </rPh>
    <phoneticPr fontId="2"/>
  </si>
  <si>
    <t>販売先等</t>
    <rPh sb="0" eb="3">
      <t>ハンバイサキ</t>
    </rPh>
    <rPh sb="3" eb="4">
      <t>トウ</t>
    </rPh>
    <phoneticPr fontId="2"/>
  </si>
  <si>
    <t>設備名</t>
    <rPh sb="0" eb="2">
      <t>セツビ</t>
    </rPh>
    <rPh sb="2" eb="3">
      <t>メイ</t>
    </rPh>
    <phoneticPr fontId="2"/>
  </si>
  <si>
    <t>設備供給等</t>
    <rPh sb="0" eb="2">
      <t>セツビ</t>
    </rPh>
    <rPh sb="2" eb="4">
      <t>キョウキュウ</t>
    </rPh>
    <rPh sb="4" eb="5">
      <t>トウ</t>
    </rPh>
    <phoneticPr fontId="2"/>
  </si>
  <si>
    <t>設備資金</t>
    <rPh sb="0" eb="2">
      <t>セツビ</t>
    </rPh>
    <rPh sb="2" eb="4">
      <t>シキン</t>
    </rPh>
    <phoneticPr fontId="2"/>
  </si>
  <si>
    <t>オプション特約</t>
    <rPh sb="5" eb="7">
      <t>トクヤク</t>
    </rPh>
    <phoneticPr fontId="2"/>
  </si>
  <si>
    <t>料率適用国</t>
    <rPh sb="0" eb="2">
      <t>リョウリツ</t>
    </rPh>
    <rPh sb="2" eb="5">
      <t>テキヨウコク</t>
    </rPh>
    <phoneticPr fontId="2"/>
  </si>
  <si>
    <t>てん補事由</t>
    <rPh sb="2" eb="3">
      <t>ホ</t>
    </rPh>
    <rPh sb="3" eb="4">
      <t>ジ</t>
    </rPh>
    <rPh sb="4" eb="5">
      <t>ユ</t>
    </rPh>
    <phoneticPr fontId="2"/>
  </si>
  <si>
    <t>収用・権利侵害リスク</t>
    <rPh sb="0" eb="2">
      <t>シュウヨウ</t>
    </rPh>
    <rPh sb="3" eb="5">
      <t>ケンリ</t>
    </rPh>
    <rPh sb="5" eb="7">
      <t>シンガイ</t>
    </rPh>
    <phoneticPr fontId="2"/>
  </si>
  <si>
    <t>戦争・不可抗力リスク</t>
    <rPh sb="0" eb="2">
      <t>センソウ</t>
    </rPh>
    <rPh sb="3" eb="7">
      <t>フカコウリョク</t>
    </rPh>
    <phoneticPr fontId="2"/>
  </si>
  <si>
    <t>送金リスク</t>
    <rPh sb="0" eb="2">
      <t>ソウキン</t>
    </rPh>
    <phoneticPr fontId="2"/>
  </si>
  <si>
    <t>事業拠点特約</t>
    <rPh sb="0" eb="2">
      <t>ジギョウ</t>
    </rPh>
    <rPh sb="2" eb="4">
      <t>キョテン</t>
    </rPh>
    <rPh sb="4" eb="6">
      <t>トクヤク</t>
    </rPh>
    <phoneticPr fontId="2"/>
  </si>
  <si>
    <t>契約違反特約</t>
    <rPh sb="0" eb="2">
      <t>ケイヤク</t>
    </rPh>
    <rPh sb="2" eb="4">
      <t>イハン</t>
    </rPh>
    <rPh sb="4" eb="6">
      <t>トクヤク</t>
    </rPh>
    <phoneticPr fontId="2"/>
  </si>
  <si>
    <t>部分損失特約</t>
    <rPh sb="0" eb="2">
      <t>ブブン</t>
    </rPh>
    <rPh sb="2" eb="4">
      <t>ソンシツ</t>
    </rPh>
    <rPh sb="4" eb="6">
      <t>トクヤク</t>
    </rPh>
    <phoneticPr fontId="2"/>
  </si>
  <si>
    <t>質権割増区分</t>
    <rPh sb="0" eb="2">
      <t>シチケン</t>
    </rPh>
    <rPh sb="2" eb="4">
      <t>ワリマシ</t>
    </rPh>
    <rPh sb="4" eb="6">
      <t>クブン</t>
    </rPh>
    <phoneticPr fontId="2"/>
  </si>
  <si>
    <t>その他特約</t>
    <rPh sb="2" eb="3">
      <t>タ</t>
    </rPh>
    <rPh sb="3" eb="5">
      <t>トクヤク</t>
    </rPh>
    <phoneticPr fontId="2"/>
  </si>
  <si>
    <t>投資契約等締結日</t>
    <rPh sb="0" eb="2">
      <t>トウシ</t>
    </rPh>
    <rPh sb="2" eb="4">
      <t>ケイヤク</t>
    </rPh>
    <rPh sb="4" eb="5">
      <t>トウ</t>
    </rPh>
    <rPh sb="5" eb="7">
      <t>テイケツ</t>
    </rPh>
    <rPh sb="7" eb="8">
      <t>ビ</t>
    </rPh>
    <phoneticPr fontId="2"/>
  </si>
  <si>
    <t>送金（融資）予定総額</t>
    <rPh sb="0" eb="2">
      <t>ソウキン</t>
    </rPh>
    <rPh sb="3" eb="5">
      <t>ユウシ</t>
    </rPh>
    <rPh sb="6" eb="8">
      <t>ヨテイ</t>
    </rPh>
    <rPh sb="8" eb="10">
      <t>ソウガク</t>
    </rPh>
    <phoneticPr fontId="2"/>
  </si>
  <si>
    <t>最終送金（融資）区分</t>
    <rPh sb="0" eb="2">
      <t>サイシュウ</t>
    </rPh>
    <rPh sb="2" eb="4">
      <t>ソウキン</t>
    </rPh>
    <rPh sb="5" eb="7">
      <t>ユウシ</t>
    </rPh>
    <rPh sb="8" eb="10">
      <t>クブン</t>
    </rPh>
    <phoneticPr fontId="2"/>
  </si>
  <si>
    <t>複数国区分</t>
    <rPh sb="0" eb="2">
      <t>フクスウ</t>
    </rPh>
    <rPh sb="2" eb="3">
      <t>コク</t>
    </rPh>
    <rPh sb="3" eb="5">
      <t>クブン</t>
    </rPh>
    <phoneticPr fontId="2"/>
  </si>
  <si>
    <t>リスク対象国</t>
    <rPh sb="3" eb="6">
      <t>タイショウコク</t>
    </rPh>
    <phoneticPr fontId="2"/>
  </si>
  <si>
    <t>リスク対象区分</t>
    <rPh sb="3" eb="5">
      <t>タイショウ</t>
    </rPh>
    <rPh sb="5" eb="7">
      <t>クブン</t>
    </rPh>
    <phoneticPr fontId="2"/>
  </si>
  <si>
    <t>リスク対象バイヤー</t>
    <rPh sb="3" eb="5">
      <t>タイショウ</t>
    </rPh>
    <phoneticPr fontId="2"/>
  </si>
  <si>
    <t>配当付保</t>
    <rPh sb="0" eb="2">
      <t>ハイトウ</t>
    </rPh>
    <rPh sb="2" eb="4">
      <t>フホ</t>
    </rPh>
    <phoneticPr fontId="2"/>
  </si>
  <si>
    <t>希望する場合チェック</t>
    <rPh sb="0" eb="2">
      <t>キボウ</t>
    </rPh>
    <rPh sb="4" eb="6">
      <t>バアイ</t>
    </rPh>
    <phoneticPr fontId="2"/>
  </si>
  <si>
    <t>配当時期</t>
    <rPh sb="0" eb="2">
      <t>ハイトウ</t>
    </rPh>
    <rPh sb="2" eb="4">
      <t>ジキ</t>
    </rPh>
    <phoneticPr fontId="2"/>
  </si>
  <si>
    <t>何年目から配当を付保するか</t>
    <rPh sb="0" eb="3">
      <t>ナンネンメ</t>
    </rPh>
    <rPh sb="5" eb="7">
      <t>ハイトウ</t>
    </rPh>
    <rPh sb="8" eb="10">
      <t>フホ</t>
    </rPh>
    <phoneticPr fontId="2"/>
  </si>
  <si>
    <t>配当金付保（％）</t>
    <rPh sb="0" eb="3">
      <t>ハイトウキン</t>
    </rPh>
    <rPh sb="3" eb="5">
      <t>フホ</t>
    </rPh>
    <phoneticPr fontId="2"/>
  </si>
  <si>
    <t>通貨（変更）</t>
    <rPh sb="0" eb="2">
      <t>ツウカ</t>
    </rPh>
    <rPh sb="3" eb="5">
      <t>ヘンコウ</t>
    </rPh>
    <phoneticPr fontId="2"/>
  </si>
  <si>
    <t>換算率(変更）</t>
    <rPh sb="0" eb="3">
      <t>カンサンリツ</t>
    </rPh>
    <rPh sb="4" eb="6">
      <t>ヘンコウ</t>
    </rPh>
    <phoneticPr fontId="2"/>
  </si>
  <si>
    <t>適用換算率</t>
    <rPh sb="0" eb="2">
      <t>テキヨウ</t>
    </rPh>
    <rPh sb="2" eb="5">
      <t>カンサンリツ</t>
    </rPh>
    <phoneticPr fontId="2"/>
  </si>
  <si>
    <t>付保率</t>
    <rPh sb="0" eb="3">
      <t>フホリツ</t>
    </rPh>
    <phoneticPr fontId="2"/>
  </si>
  <si>
    <t>保険料率</t>
    <rPh sb="0" eb="2">
      <t>ホケン</t>
    </rPh>
    <rPh sb="2" eb="4">
      <t>リョウリツ</t>
    </rPh>
    <phoneticPr fontId="2"/>
  </si>
  <si>
    <t>年数</t>
    <rPh sb="0" eb="2">
      <t>ネンスウ</t>
    </rPh>
    <phoneticPr fontId="2"/>
  </si>
  <si>
    <t>保険期間起算日</t>
    <rPh sb="0" eb="2">
      <t>ホケン</t>
    </rPh>
    <rPh sb="2" eb="4">
      <t>キカン</t>
    </rPh>
    <rPh sb="4" eb="7">
      <t>キサンビ</t>
    </rPh>
    <phoneticPr fontId="2"/>
  </si>
  <si>
    <t>増額保険期間開始日</t>
    <rPh sb="0" eb="2">
      <t>ゾウガク</t>
    </rPh>
    <rPh sb="2" eb="4">
      <t>ホケン</t>
    </rPh>
    <rPh sb="4" eb="6">
      <t>キカン</t>
    </rPh>
    <rPh sb="6" eb="9">
      <t>カイシビ</t>
    </rPh>
    <phoneticPr fontId="2"/>
  </si>
  <si>
    <t>審査適用日</t>
    <rPh sb="0" eb="2">
      <t>シンサ</t>
    </rPh>
    <rPh sb="2" eb="4">
      <t>テキヨウ</t>
    </rPh>
    <rPh sb="4" eb="5">
      <t>ビ</t>
    </rPh>
    <phoneticPr fontId="2"/>
  </si>
  <si>
    <t>保険契約締結日</t>
    <rPh sb="0" eb="2">
      <t>ホケン</t>
    </rPh>
    <rPh sb="2" eb="4">
      <t>ケイヤク</t>
    </rPh>
    <rPh sb="4" eb="6">
      <t>テイケツ</t>
    </rPh>
    <rPh sb="6" eb="7">
      <t>ビ</t>
    </rPh>
    <phoneticPr fontId="2"/>
  </si>
  <si>
    <t>保険責任期間</t>
    <rPh sb="0" eb="2">
      <t>ホケン</t>
    </rPh>
    <rPh sb="2" eb="4">
      <t>セキニン</t>
    </rPh>
    <rPh sb="4" eb="6">
      <t>キカン</t>
    </rPh>
    <phoneticPr fontId="2"/>
  </si>
  <si>
    <t>保険料見直し時期</t>
    <rPh sb="0" eb="3">
      <t>ホケンリョウ</t>
    </rPh>
    <rPh sb="3" eb="5">
      <t>ミナオ</t>
    </rPh>
    <rPh sb="6" eb="8">
      <t>ジキ</t>
    </rPh>
    <phoneticPr fontId="2"/>
  </si>
  <si>
    <t>弁済の条件</t>
    <rPh sb="0" eb="2">
      <t>ベンサイ</t>
    </rPh>
    <rPh sb="3" eb="5">
      <t>ジョウケン</t>
    </rPh>
    <phoneticPr fontId="2"/>
  </si>
  <si>
    <t>弁済の保証</t>
    <rPh sb="0" eb="2">
      <t>ベンサイ</t>
    </rPh>
    <rPh sb="3" eb="5">
      <t>ホショウ</t>
    </rPh>
    <phoneticPr fontId="2"/>
  </si>
  <si>
    <t>主な出資者</t>
    <rPh sb="0" eb="1">
      <t>オモ</t>
    </rPh>
    <rPh sb="2" eb="5">
      <t>シュッシシャ</t>
    </rPh>
    <phoneticPr fontId="2"/>
  </si>
  <si>
    <t>主たる出資者</t>
    <rPh sb="0" eb="1">
      <t>シュ</t>
    </rPh>
    <rPh sb="3" eb="6">
      <t>シュッシシャ</t>
    </rPh>
    <phoneticPr fontId="2"/>
  </si>
  <si>
    <t>主な事業内容</t>
    <rPh sb="0" eb="1">
      <t>オモ</t>
    </rPh>
    <rPh sb="2" eb="4">
      <t>ジギョウ</t>
    </rPh>
    <rPh sb="4" eb="6">
      <t>ナイヨウ</t>
    </rPh>
    <phoneticPr fontId="2"/>
  </si>
  <si>
    <t>株主構成及び出資比率</t>
    <rPh sb="0" eb="2">
      <t>カブヌシ</t>
    </rPh>
    <rPh sb="2" eb="4">
      <t>コウセイ</t>
    </rPh>
    <rPh sb="4" eb="5">
      <t>オヨ</t>
    </rPh>
    <rPh sb="6" eb="8">
      <t>シュッシ</t>
    </rPh>
    <rPh sb="8" eb="10">
      <t>ヒリツ</t>
    </rPh>
    <phoneticPr fontId="2"/>
  </si>
  <si>
    <t>株式等</t>
    <rPh sb="0" eb="2">
      <t>カブシキ</t>
    </rPh>
    <rPh sb="2" eb="3">
      <t>トウ</t>
    </rPh>
    <phoneticPr fontId="2"/>
  </si>
  <si>
    <t>投資形態</t>
    <rPh sb="0" eb="2">
      <t>トウシ</t>
    </rPh>
    <rPh sb="2" eb="4">
      <t>ケイタイ</t>
    </rPh>
    <phoneticPr fontId="2"/>
  </si>
  <si>
    <t>貸付金による取得株式等の内容</t>
    <rPh sb="0" eb="3">
      <t>カシツケキン</t>
    </rPh>
    <rPh sb="6" eb="8">
      <t>シュトク</t>
    </rPh>
    <rPh sb="8" eb="10">
      <t>カブシキ</t>
    </rPh>
    <rPh sb="10" eb="11">
      <t>トウ</t>
    </rPh>
    <rPh sb="12" eb="14">
      <t>ナイヨウ</t>
    </rPh>
    <phoneticPr fontId="2"/>
  </si>
  <si>
    <t>経営支配のためのその他の方法</t>
    <rPh sb="0" eb="2">
      <t>ケイエイ</t>
    </rPh>
    <rPh sb="2" eb="4">
      <t>シハイ</t>
    </rPh>
    <rPh sb="10" eb="11">
      <t>タ</t>
    </rPh>
    <rPh sb="12" eb="14">
      <t>ホウホウ</t>
    </rPh>
    <phoneticPr fontId="2"/>
  </si>
  <si>
    <t>NEXI関連証券番号</t>
    <rPh sb="4" eb="6">
      <t>カンレン</t>
    </rPh>
    <rPh sb="6" eb="8">
      <t>ショウケン</t>
    </rPh>
    <rPh sb="8" eb="10">
      <t>バンゴウ</t>
    </rPh>
    <phoneticPr fontId="2"/>
  </si>
  <si>
    <t>その他の保険証券</t>
    <rPh sb="2" eb="3">
      <t>タ</t>
    </rPh>
    <rPh sb="4" eb="6">
      <t>ホケン</t>
    </rPh>
    <rPh sb="6" eb="8">
      <t>ショウケン</t>
    </rPh>
    <phoneticPr fontId="2"/>
  </si>
  <si>
    <t>損失を受ける恐れのある事項</t>
    <rPh sb="0" eb="2">
      <t>ソンシツ</t>
    </rPh>
    <rPh sb="3" eb="4">
      <t>ウ</t>
    </rPh>
    <rPh sb="6" eb="7">
      <t>オソ</t>
    </rPh>
    <rPh sb="11" eb="13">
      <t>ジコウ</t>
    </rPh>
    <phoneticPr fontId="2"/>
  </si>
  <si>
    <t>投資先国政府の保証</t>
    <rPh sb="0" eb="3">
      <t>トウシサキ</t>
    </rPh>
    <rPh sb="3" eb="5">
      <t>コクセイ</t>
    </rPh>
    <rPh sb="5" eb="6">
      <t>フ</t>
    </rPh>
    <rPh sb="7" eb="9">
      <t>ホショウ</t>
    </rPh>
    <phoneticPr fontId="2"/>
  </si>
  <si>
    <t>備考</t>
    <rPh sb="0" eb="2">
      <t>ビコウ</t>
    </rPh>
    <phoneticPr fontId="2"/>
  </si>
  <si>
    <t>事業内容</t>
    <rPh sb="0" eb="2">
      <t>ジギョウ</t>
    </rPh>
    <rPh sb="2" eb="4">
      <t>ナイヨウ</t>
    </rPh>
    <phoneticPr fontId="2"/>
  </si>
  <si>
    <t>資本金</t>
    <rPh sb="0" eb="3">
      <t>シホンキン</t>
    </rPh>
    <phoneticPr fontId="2"/>
  </si>
  <si>
    <t>従業員</t>
    <rPh sb="0" eb="3">
      <t>ジュウギョウイン</t>
    </rPh>
    <phoneticPr fontId="2"/>
  </si>
  <si>
    <t>その他の通信欄</t>
    <rPh sb="2" eb="3">
      <t>タ</t>
    </rPh>
    <rPh sb="4" eb="7">
      <t>ツウシンラン</t>
    </rPh>
    <phoneticPr fontId="2"/>
  </si>
  <si>
    <t>均等／不均等区分</t>
    <rPh sb="0" eb="2">
      <t>キントウ</t>
    </rPh>
    <rPh sb="3" eb="4">
      <t>フ</t>
    </rPh>
    <rPh sb="4" eb="6">
      <t>キントウ</t>
    </rPh>
    <rPh sb="6" eb="8">
      <t>クブン</t>
    </rPh>
    <phoneticPr fontId="2"/>
  </si>
  <si>
    <t>均等回数</t>
    <rPh sb="0" eb="2">
      <t>キントウ</t>
    </rPh>
    <rPh sb="2" eb="4">
      <t>カイスウ</t>
    </rPh>
    <phoneticPr fontId="2"/>
  </si>
  <si>
    <t>均等利配</t>
    <rPh sb="0" eb="2">
      <t>キントウ</t>
    </rPh>
    <rPh sb="2" eb="3">
      <t>リ</t>
    </rPh>
    <rPh sb="3" eb="4">
      <t>ハイ</t>
    </rPh>
    <phoneticPr fontId="2"/>
  </si>
  <si>
    <t>保険料明細書</t>
    <rPh sb="0" eb="3">
      <t>ホケンリョウ</t>
    </rPh>
    <rPh sb="3" eb="6">
      <t>メイサイショ</t>
    </rPh>
    <phoneticPr fontId="2"/>
  </si>
  <si>
    <t>元本投資総額</t>
    <rPh sb="0" eb="2">
      <t>ガンポン</t>
    </rPh>
    <rPh sb="2" eb="4">
      <t>トウシ</t>
    </rPh>
    <rPh sb="4" eb="6">
      <t>ソウガク</t>
    </rPh>
    <phoneticPr fontId="2"/>
  </si>
  <si>
    <t>取得のための対価（邦貨）</t>
    <rPh sb="0" eb="2">
      <t>シュトク</t>
    </rPh>
    <rPh sb="6" eb="8">
      <t>タイカ</t>
    </rPh>
    <rPh sb="9" eb="11">
      <t>ホウカ</t>
    </rPh>
    <phoneticPr fontId="2"/>
  </si>
  <si>
    <t>引込データ</t>
    <rPh sb="0" eb="1">
      <t>ヒ</t>
    </rPh>
    <rPh sb="1" eb="2">
      <t>コ</t>
    </rPh>
    <phoneticPr fontId="2"/>
  </si>
  <si>
    <t>業務委託先（媒介）</t>
    <rPh sb="0" eb="2">
      <t>ギョウム</t>
    </rPh>
    <rPh sb="2" eb="5">
      <t>イタクサキ</t>
    </rPh>
    <rPh sb="6" eb="8">
      <t>バイカイ</t>
    </rPh>
    <phoneticPr fontId="2"/>
  </si>
  <si>
    <t>内諾の有無</t>
    <rPh sb="0" eb="2">
      <t>ナイダク</t>
    </rPh>
    <rPh sb="3" eb="5">
      <t>ウム</t>
    </rPh>
    <phoneticPr fontId="2"/>
  </si>
  <si>
    <t>必須</t>
    <rPh sb="0" eb="2">
      <t>ヒッス</t>
    </rPh>
    <phoneticPr fontId="2"/>
  </si>
  <si>
    <t>○</t>
    <phoneticPr fontId="2"/>
  </si>
  <si>
    <t>項目</t>
    <rPh sb="0" eb="2">
      <t>コウモク</t>
    </rPh>
    <phoneticPr fontId="2"/>
  </si>
  <si>
    <t>その１</t>
    <phoneticPr fontId="2"/>
  </si>
  <si>
    <t>その２</t>
    <phoneticPr fontId="2"/>
  </si>
  <si>
    <t>セル結合</t>
    <rPh sb="2" eb="4">
      <t>ケツゴウ</t>
    </rPh>
    <phoneticPr fontId="2"/>
  </si>
  <si>
    <t>L31</t>
    <phoneticPr fontId="2"/>
  </si>
  <si>
    <t>（株）、（有）、他</t>
    <rPh sb="0" eb="3">
      <t>カブ</t>
    </rPh>
    <rPh sb="4" eb="7">
      <t>ユウ</t>
    </rPh>
    <rPh sb="8" eb="9">
      <t>ホカ</t>
    </rPh>
    <phoneticPr fontId="2"/>
  </si>
  <si>
    <t>判定結果</t>
    <rPh sb="0" eb="2">
      <t>ハンテイ</t>
    </rPh>
    <rPh sb="2" eb="4">
      <t>ケッカ</t>
    </rPh>
    <phoneticPr fontId="2"/>
  </si>
  <si>
    <t>送金部分（１回）：</t>
    <rPh sb="0" eb="2">
      <t>ソウキン</t>
    </rPh>
    <rPh sb="2" eb="4">
      <t>ブブン</t>
    </rPh>
    <rPh sb="6" eb="7">
      <t>カイ</t>
    </rPh>
    <phoneticPr fontId="2"/>
  </si>
  <si>
    <t>コード、企業名</t>
    <rPh sb="4" eb="7">
      <t>キギョウメイ</t>
    </rPh>
    <phoneticPr fontId="2"/>
  </si>
  <si>
    <t>コード、国名</t>
    <rPh sb="4" eb="5">
      <t>クニ</t>
    </rPh>
    <rPh sb="5" eb="6">
      <t>メイ</t>
    </rPh>
    <phoneticPr fontId="2"/>
  </si>
  <si>
    <t>C13</t>
    <phoneticPr fontId="2"/>
  </si>
  <si>
    <t>保険契約者と同じならTRUE</t>
    <rPh sb="0" eb="2">
      <t>ホケン</t>
    </rPh>
    <rPh sb="2" eb="5">
      <t>ケイヤクシャ</t>
    </rPh>
    <rPh sb="6" eb="7">
      <t>オナ</t>
    </rPh>
    <phoneticPr fontId="2"/>
  </si>
  <si>
    <t>S31</t>
    <phoneticPr fontId="2"/>
  </si>
  <si>
    <t>国名</t>
    <rPh sb="0" eb="1">
      <t>クニ</t>
    </rPh>
    <rPh sb="1" eb="2">
      <t>メイ</t>
    </rPh>
    <phoneticPr fontId="2"/>
  </si>
  <si>
    <t>R23</t>
    <phoneticPr fontId="2"/>
  </si>
  <si>
    <t>E36</t>
    <phoneticPr fontId="2"/>
  </si>
  <si>
    <t>F37</t>
    <phoneticPr fontId="2"/>
  </si>
  <si>
    <t>通貨名称</t>
    <rPh sb="0" eb="2">
      <t>ツウカ</t>
    </rPh>
    <rPh sb="2" eb="4">
      <t>メイショウ</t>
    </rPh>
    <phoneticPr fontId="2"/>
  </si>
  <si>
    <t>株式総数</t>
    <rPh sb="0" eb="2">
      <t>カブシキ</t>
    </rPh>
    <rPh sb="2" eb="4">
      <t>ソウスウ</t>
    </rPh>
    <phoneticPr fontId="2"/>
  </si>
  <si>
    <t>役員派遣割合</t>
    <rPh sb="0" eb="2">
      <t>ヤクイン</t>
    </rPh>
    <rPh sb="2" eb="4">
      <t>ハケン</t>
    </rPh>
    <rPh sb="4" eb="6">
      <t>ワリアイ</t>
    </rPh>
    <phoneticPr fontId="2"/>
  </si>
  <si>
    <t>年月日</t>
    <rPh sb="0" eb="3">
      <t>ネンガッピ</t>
    </rPh>
    <phoneticPr fontId="2"/>
  </si>
  <si>
    <t>年月</t>
    <rPh sb="0" eb="2">
      <t>ネンゲツ</t>
    </rPh>
    <phoneticPr fontId="2"/>
  </si>
  <si>
    <t>コードは保持していないため通貨名称</t>
    <rPh sb="4" eb="6">
      <t>ホジ</t>
    </rPh>
    <rPh sb="13" eb="15">
      <t>ツウカ</t>
    </rPh>
    <rPh sb="15" eb="17">
      <t>メイショウ</t>
    </rPh>
    <phoneticPr fontId="2"/>
  </si>
  <si>
    <t>重要資産のみケースがあるため国名のみ</t>
    <rPh sb="0" eb="2">
      <t>ジュウヨウ</t>
    </rPh>
    <rPh sb="2" eb="4">
      <t>シサン</t>
    </rPh>
    <rPh sb="14" eb="15">
      <t>クニ</t>
    </rPh>
    <rPh sb="15" eb="16">
      <t>メイ</t>
    </rPh>
    <phoneticPr fontId="2"/>
  </si>
  <si>
    <t>H41</t>
    <phoneticPr fontId="2"/>
  </si>
  <si>
    <t>E41</t>
    <phoneticPr fontId="2"/>
  </si>
  <si>
    <t>申込書からの引込</t>
    <rPh sb="0" eb="3">
      <t>モウシコミショ</t>
    </rPh>
    <rPh sb="6" eb="7">
      <t>ヒ</t>
    </rPh>
    <rPh sb="7" eb="8">
      <t>コ</t>
    </rPh>
    <phoneticPr fontId="2"/>
  </si>
  <si>
    <t>D31</t>
    <phoneticPr fontId="2"/>
  </si>
  <si>
    <t>被保険者所有株式数</t>
    <rPh sb="0" eb="4">
      <t>ヒホケンシャ</t>
    </rPh>
    <rPh sb="4" eb="6">
      <t>ショユウ</t>
    </rPh>
    <rPh sb="6" eb="8">
      <t>カブシキ</t>
    </rPh>
    <rPh sb="8" eb="9">
      <t>スウ</t>
    </rPh>
    <phoneticPr fontId="2"/>
  </si>
  <si>
    <t>O41</t>
    <phoneticPr fontId="2"/>
  </si>
  <si>
    <t>O42</t>
    <phoneticPr fontId="2"/>
  </si>
  <si>
    <t>I38</t>
    <phoneticPr fontId="2"/>
  </si>
  <si>
    <t>G38</t>
    <phoneticPr fontId="2"/>
  </si>
  <si>
    <t>額面１口金額</t>
    <rPh sb="0" eb="2">
      <t>ガクメン</t>
    </rPh>
    <rPh sb="3" eb="4">
      <t>クチ</t>
    </rPh>
    <rPh sb="4" eb="6">
      <t>キンガク</t>
    </rPh>
    <phoneticPr fontId="2"/>
  </si>
  <si>
    <t>留意点</t>
    <rPh sb="0" eb="3">
      <t>リュウイテン</t>
    </rPh>
    <phoneticPr fontId="2"/>
  </si>
  <si>
    <t>非常危険のみは1</t>
    <rPh sb="0" eb="2">
      <t>ヒジョウ</t>
    </rPh>
    <rPh sb="2" eb="4">
      <t>キケン</t>
    </rPh>
    <phoneticPr fontId="2"/>
  </si>
  <si>
    <t>当該枝毎の株式数</t>
    <rPh sb="0" eb="2">
      <t>トウガイ</t>
    </rPh>
    <rPh sb="2" eb="3">
      <t>エダ</t>
    </rPh>
    <rPh sb="3" eb="4">
      <t>ゴト</t>
    </rPh>
    <rPh sb="5" eb="7">
      <t>カブシキ</t>
    </rPh>
    <rPh sb="7" eb="8">
      <t>スウ</t>
    </rPh>
    <phoneticPr fontId="2"/>
  </si>
  <si>
    <t>普通株、出資持分、その他</t>
    <rPh sb="0" eb="2">
      <t>フツウ</t>
    </rPh>
    <rPh sb="2" eb="3">
      <t>カブ</t>
    </rPh>
    <rPh sb="4" eb="6">
      <t>シュッシ</t>
    </rPh>
    <rPh sb="6" eb="8">
      <t>モチブン</t>
    </rPh>
    <rPh sb="11" eb="12">
      <t>タ</t>
    </rPh>
    <phoneticPr fontId="2"/>
  </si>
  <si>
    <t>結果（建値）：</t>
    <rPh sb="0" eb="2">
      <t>ケッカ</t>
    </rPh>
    <rPh sb="3" eb="5">
      <t>タテネ</t>
    </rPh>
    <phoneticPr fontId="2"/>
  </si>
  <si>
    <t>結果（邦貨）：</t>
    <rPh sb="0" eb="2">
      <t>ケッカ</t>
    </rPh>
    <rPh sb="3" eb="5">
      <t>ホウカ</t>
    </rPh>
    <phoneticPr fontId="2"/>
  </si>
  <si>
    <t>現金、現物、その他</t>
    <rPh sb="0" eb="2">
      <t>ゲンキン</t>
    </rPh>
    <rPh sb="3" eb="5">
      <t>ゲンブツ</t>
    </rPh>
    <rPh sb="8" eb="9">
      <t>タ</t>
    </rPh>
    <phoneticPr fontId="2"/>
  </si>
  <si>
    <t>株式会社は普通株、有限会社は出資持分</t>
    <rPh sb="0" eb="4">
      <t>カブシキガイシャ</t>
    </rPh>
    <rPh sb="5" eb="7">
      <t>フツウ</t>
    </rPh>
    <rPh sb="7" eb="8">
      <t>カブ</t>
    </rPh>
    <rPh sb="9" eb="13">
      <t>ユウゲンガイシャ</t>
    </rPh>
    <rPh sb="14" eb="16">
      <t>シュッシ</t>
    </rPh>
    <rPh sb="16" eb="18">
      <t>モチブン</t>
    </rPh>
    <phoneticPr fontId="2"/>
  </si>
  <si>
    <t>●</t>
    <phoneticPr fontId="2"/>
  </si>
  <si>
    <t>純資産額、送金額、額面価額</t>
    <rPh sb="0" eb="3">
      <t>ジュンシサン</t>
    </rPh>
    <rPh sb="3" eb="4">
      <t>ガク</t>
    </rPh>
    <rPh sb="5" eb="8">
      <t>ソウキンガク</t>
    </rPh>
    <rPh sb="9" eb="11">
      <t>ガクメン</t>
    </rPh>
    <rPh sb="11" eb="13">
      <t>カガク</t>
    </rPh>
    <phoneticPr fontId="2"/>
  </si>
  <si>
    <t>送金年月日(From）</t>
    <rPh sb="0" eb="2">
      <t>ソウキン</t>
    </rPh>
    <rPh sb="2" eb="5">
      <t>ネンガッピ</t>
    </rPh>
    <phoneticPr fontId="2"/>
  </si>
  <si>
    <t>（コ）B37</t>
    <phoneticPr fontId="2"/>
  </si>
  <si>
    <t>申込書用のＩＦ式（循環参照を回避）↓</t>
    <rPh sb="0" eb="3">
      <t>モウシコミショ</t>
    </rPh>
    <rPh sb="3" eb="4">
      <t>ヨウ</t>
    </rPh>
    <rPh sb="7" eb="8">
      <t>シキ</t>
    </rPh>
    <rPh sb="9" eb="11">
      <t>ジュンカン</t>
    </rPh>
    <rPh sb="11" eb="13">
      <t>サンショウ</t>
    </rPh>
    <rPh sb="14" eb="16">
      <t>カイヒ</t>
    </rPh>
    <phoneticPr fontId="2"/>
  </si>
  <si>
    <t>【原票用】</t>
    <rPh sb="1" eb="3">
      <t>ゲンピョウ</t>
    </rPh>
    <rPh sb="3" eb="4">
      <t>ヨウ</t>
    </rPh>
    <phoneticPr fontId="2"/>
  </si>
  <si>
    <t>from（最初）</t>
    <rPh sb="5" eb="7">
      <t>サイショ</t>
    </rPh>
    <phoneticPr fontId="2"/>
  </si>
  <si>
    <t>上記が「その他」の場合の記入内容</t>
    <rPh sb="0" eb="2">
      <t>ジョウキ</t>
    </rPh>
    <rPh sb="6" eb="7">
      <t>タ</t>
    </rPh>
    <rPh sb="9" eb="11">
      <t>バアイ</t>
    </rPh>
    <rPh sb="12" eb="14">
      <t>キニュウ</t>
    </rPh>
    <rPh sb="14" eb="16">
      <t>ナイヨウ</t>
    </rPh>
    <phoneticPr fontId="2"/>
  </si>
  <si>
    <t>新規、更新</t>
    <rPh sb="0" eb="2">
      <t>シンキ</t>
    </rPh>
    <rPh sb="3" eb="5">
      <t>コウシン</t>
    </rPh>
    <phoneticPr fontId="2"/>
  </si>
  <si>
    <t>１：新規、中途更改　２：更新</t>
    <rPh sb="2" eb="4">
      <t>シンキ</t>
    </rPh>
    <rPh sb="5" eb="7">
      <t>チュウト</t>
    </rPh>
    <rPh sb="7" eb="9">
      <t>コウカイ</t>
    </rPh>
    <rPh sb="12" eb="14">
      <t>コウシン</t>
    </rPh>
    <phoneticPr fontId="2"/>
  </si>
  <si>
    <t>保険責任開始日</t>
    <rPh sb="0" eb="2">
      <t>ホケン</t>
    </rPh>
    <rPh sb="2" eb="4">
      <t>セキニン</t>
    </rPh>
    <rPh sb="4" eb="7">
      <t>カイシビ</t>
    </rPh>
    <phoneticPr fontId="2"/>
  </si>
  <si>
    <t>修正申込日</t>
    <rPh sb="0" eb="2">
      <t>シュウセイ</t>
    </rPh>
    <rPh sb="2" eb="5">
      <t>モウシコミビ</t>
    </rPh>
    <phoneticPr fontId="2"/>
  </si>
  <si>
    <t>保険責任終了日</t>
    <rPh sb="0" eb="2">
      <t>ホケン</t>
    </rPh>
    <rPh sb="2" eb="4">
      <t>セキニン</t>
    </rPh>
    <rPh sb="4" eb="7">
      <t>シュウリョウビ</t>
    </rPh>
    <phoneticPr fontId="2"/>
  </si>
  <si>
    <t>責任開始日＋保険期間の前月末日まで</t>
    <rPh sb="0" eb="2">
      <t>セキニン</t>
    </rPh>
    <rPh sb="2" eb="5">
      <t>カイシビ</t>
    </rPh>
    <rPh sb="6" eb="8">
      <t>ホケン</t>
    </rPh>
    <rPh sb="8" eb="10">
      <t>キカン</t>
    </rPh>
    <rPh sb="11" eb="13">
      <t>ゼンゲツ</t>
    </rPh>
    <rPh sb="13" eb="15">
      <t>マツジツ</t>
    </rPh>
    <phoneticPr fontId="2"/>
  </si>
  <si>
    <t>純資産：１回　それ以外：送金回数（予定を含む）</t>
    <rPh sb="0" eb="3">
      <t>ジュンシサン</t>
    </rPh>
    <rPh sb="5" eb="6">
      <t>カイ</t>
    </rPh>
    <rPh sb="9" eb="11">
      <t>イガイ</t>
    </rPh>
    <rPh sb="12" eb="14">
      <t>ソウキン</t>
    </rPh>
    <rPh sb="14" eb="16">
      <t>カイスウ</t>
    </rPh>
    <rPh sb="17" eb="19">
      <t>ヨテイ</t>
    </rPh>
    <rPh sb="20" eb="21">
      <t>フク</t>
    </rPh>
    <phoneticPr fontId="2"/>
  </si>
  <si>
    <t>純資産：責任開始日　他：最初送金日（予定含む）　※他優先</t>
    <rPh sb="0" eb="3">
      <t>ジュンシサン</t>
    </rPh>
    <rPh sb="4" eb="6">
      <t>セキニン</t>
    </rPh>
    <rPh sb="6" eb="9">
      <t>カイシビ</t>
    </rPh>
    <rPh sb="10" eb="11">
      <t>ホカ</t>
    </rPh>
    <rPh sb="12" eb="14">
      <t>サイショ</t>
    </rPh>
    <rPh sb="14" eb="16">
      <t>ソウキン</t>
    </rPh>
    <rPh sb="16" eb="17">
      <t>ビ</t>
    </rPh>
    <rPh sb="18" eb="20">
      <t>ヨテイ</t>
    </rPh>
    <rPh sb="20" eb="21">
      <t>フク</t>
    </rPh>
    <rPh sb="25" eb="26">
      <t>ホカ</t>
    </rPh>
    <rPh sb="26" eb="28">
      <t>ユウセン</t>
    </rPh>
    <phoneticPr fontId="2"/>
  </si>
  <si>
    <t>純資産：責任開始日　他：最初送金予定日（送金１回は済、予定問わず）　※他優先</t>
    <rPh sb="0" eb="3">
      <t>ジュンシサン</t>
    </rPh>
    <rPh sb="4" eb="6">
      <t>セキニン</t>
    </rPh>
    <rPh sb="6" eb="9">
      <t>カイシビ</t>
    </rPh>
    <rPh sb="10" eb="11">
      <t>ホカ</t>
    </rPh>
    <rPh sb="12" eb="14">
      <t>サイショ</t>
    </rPh>
    <rPh sb="14" eb="16">
      <t>ソウキン</t>
    </rPh>
    <rPh sb="16" eb="18">
      <t>ヨテイ</t>
    </rPh>
    <rPh sb="18" eb="19">
      <t>ビ</t>
    </rPh>
    <rPh sb="20" eb="22">
      <t>ソウキン</t>
    </rPh>
    <rPh sb="23" eb="24">
      <t>カイ</t>
    </rPh>
    <rPh sb="25" eb="26">
      <t>ズミ</t>
    </rPh>
    <rPh sb="27" eb="29">
      <t>ヨテイ</t>
    </rPh>
    <rPh sb="29" eb="30">
      <t>ト</t>
    </rPh>
    <rPh sb="35" eb="36">
      <t>ホカ</t>
    </rPh>
    <rPh sb="36" eb="38">
      <t>ユウセン</t>
    </rPh>
    <phoneticPr fontId="2"/>
  </si>
  <si>
    <t>純資産：責任開始日　他：最初の送金日（予定含む）　※他優先</t>
    <rPh sb="0" eb="3">
      <t>ジュンシサン</t>
    </rPh>
    <rPh sb="4" eb="6">
      <t>セキニン</t>
    </rPh>
    <rPh sb="6" eb="9">
      <t>カイシビ</t>
    </rPh>
    <rPh sb="10" eb="11">
      <t>ホカ</t>
    </rPh>
    <rPh sb="12" eb="14">
      <t>サイショ</t>
    </rPh>
    <rPh sb="15" eb="17">
      <t>ソウキン</t>
    </rPh>
    <rPh sb="17" eb="18">
      <t>ビ</t>
    </rPh>
    <rPh sb="19" eb="21">
      <t>ヨテイ</t>
    </rPh>
    <rPh sb="21" eb="22">
      <t>フク</t>
    </rPh>
    <rPh sb="26" eb="27">
      <t>ホカ</t>
    </rPh>
    <rPh sb="27" eb="29">
      <t>ユウセン</t>
    </rPh>
    <phoneticPr fontId="2"/>
  </si>
  <si>
    <t>純資産：責任開始日　他：最初の送金予定日（送金１回は済、予定問わず）　※他優先</t>
    <rPh sb="0" eb="3">
      <t>ジュンシサン</t>
    </rPh>
    <rPh sb="4" eb="6">
      <t>セキニン</t>
    </rPh>
    <rPh sb="6" eb="9">
      <t>カイシビ</t>
    </rPh>
    <rPh sb="10" eb="11">
      <t>ホカ</t>
    </rPh>
    <rPh sb="12" eb="14">
      <t>サイショ</t>
    </rPh>
    <rPh sb="15" eb="17">
      <t>ソウキン</t>
    </rPh>
    <rPh sb="17" eb="19">
      <t>ヨテイ</t>
    </rPh>
    <rPh sb="19" eb="20">
      <t>ビ</t>
    </rPh>
    <rPh sb="21" eb="23">
      <t>ソウキン</t>
    </rPh>
    <rPh sb="24" eb="25">
      <t>カイ</t>
    </rPh>
    <rPh sb="26" eb="27">
      <t>ズミ</t>
    </rPh>
    <rPh sb="28" eb="30">
      <t>ヨテイ</t>
    </rPh>
    <rPh sb="30" eb="31">
      <t>ト</t>
    </rPh>
    <rPh sb="36" eb="37">
      <t>ホカ</t>
    </rPh>
    <rPh sb="37" eb="39">
      <t>ユウセン</t>
    </rPh>
    <phoneticPr fontId="2"/>
  </si>
  <si>
    <t>一括、分割送金</t>
    <rPh sb="0" eb="2">
      <t>イッカツ</t>
    </rPh>
    <rPh sb="3" eb="5">
      <t>ブンカツ</t>
    </rPh>
    <rPh sb="5" eb="7">
      <t>ソウキン</t>
    </rPh>
    <phoneticPr fontId="2"/>
  </si>
  <si>
    <t>送金済、予定</t>
    <rPh sb="0" eb="2">
      <t>ソウキン</t>
    </rPh>
    <rPh sb="2" eb="3">
      <t>ス</t>
    </rPh>
    <rPh sb="4" eb="6">
      <t>ヨテイ</t>
    </rPh>
    <phoneticPr fontId="2"/>
  </si>
  <si>
    <t>●</t>
    <phoneticPr fontId="2"/>
  </si>
  <si>
    <t>【枝分け処理】通貨が異なる場合</t>
    <rPh sb="1" eb="2">
      <t>エダ</t>
    </rPh>
    <rPh sb="2" eb="3">
      <t>ワ</t>
    </rPh>
    <rPh sb="4" eb="6">
      <t>ショリ</t>
    </rPh>
    <rPh sb="7" eb="9">
      <t>ツウカ</t>
    </rPh>
    <rPh sb="10" eb="11">
      <t>コト</t>
    </rPh>
    <rPh sb="13" eb="15">
      <t>バアイ</t>
    </rPh>
    <phoneticPr fontId="2"/>
  </si>
  <si>
    <t>【枝分け処理】換算率が異なる場合</t>
    <rPh sb="1" eb="2">
      <t>エダ</t>
    </rPh>
    <rPh sb="2" eb="3">
      <t>ワ</t>
    </rPh>
    <rPh sb="4" eb="6">
      <t>ショリ</t>
    </rPh>
    <rPh sb="7" eb="10">
      <t>カンサンリツ</t>
    </rPh>
    <rPh sb="11" eb="12">
      <t>コト</t>
    </rPh>
    <rPh sb="14" eb="16">
      <t>バアイ</t>
    </rPh>
    <phoneticPr fontId="2"/>
  </si>
  <si>
    <t>契約違反</t>
    <rPh sb="0" eb="2">
      <t>ケイヤク</t>
    </rPh>
    <rPh sb="2" eb="4">
      <t>イハン</t>
    </rPh>
    <phoneticPr fontId="2"/>
  </si>
  <si>
    <t>保険の目的等に係る担保権の設定</t>
    <rPh sb="0" eb="2">
      <t>ホケン</t>
    </rPh>
    <rPh sb="3" eb="5">
      <t>モクテキ</t>
    </rPh>
    <rPh sb="5" eb="6">
      <t>ナド</t>
    </rPh>
    <rPh sb="7" eb="8">
      <t>カカ</t>
    </rPh>
    <rPh sb="9" eb="12">
      <t>タンポケン</t>
    </rPh>
    <rPh sb="13" eb="15">
      <t>セッテイ</t>
    </rPh>
    <phoneticPr fontId="2"/>
  </si>
  <si>
    <t>ありの場合は、一律「別紙特約ご参照」とする</t>
    <rPh sb="3" eb="5">
      <t>バアイ</t>
    </rPh>
    <rPh sb="7" eb="9">
      <t>イチリツ</t>
    </rPh>
    <rPh sb="10" eb="12">
      <t>ベッシ</t>
    </rPh>
    <rPh sb="12" eb="14">
      <t>トクヤク</t>
    </rPh>
    <rPh sb="15" eb="17">
      <t>サンショウ</t>
    </rPh>
    <phoneticPr fontId="2"/>
  </si>
  <si>
    <t>実際に引き受ける対価の額（予定は含まない）</t>
    <rPh sb="0" eb="2">
      <t>ジッサイ</t>
    </rPh>
    <rPh sb="3" eb="4">
      <t>ヒ</t>
    </rPh>
    <rPh sb="5" eb="6">
      <t>ウ</t>
    </rPh>
    <rPh sb="8" eb="10">
      <t>タイカ</t>
    </rPh>
    <rPh sb="11" eb="12">
      <t>ガク</t>
    </rPh>
    <rPh sb="13" eb="15">
      <t>ヨテイ</t>
    </rPh>
    <rPh sb="16" eb="17">
      <t>フク</t>
    </rPh>
    <phoneticPr fontId="2"/>
  </si>
  <si>
    <t>I59</t>
    <phoneticPr fontId="2"/>
  </si>
  <si>
    <t>セル結合（コード、企業名）</t>
    <rPh sb="2" eb="4">
      <t>ケツゴウ</t>
    </rPh>
    <rPh sb="9" eb="12">
      <t>キギョウメイ</t>
    </rPh>
    <phoneticPr fontId="2"/>
  </si>
  <si>
    <t>セル結合（コード、国名）</t>
    <rPh sb="2" eb="4">
      <t>ケツゴウ</t>
    </rPh>
    <rPh sb="9" eb="11">
      <t>コクメイ</t>
    </rPh>
    <phoneticPr fontId="2"/>
  </si>
  <si>
    <t>案件審査表で入力</t>
    <rPh sb="0" eb="1">
      <t>アンケン</t>
    </rPh>
    <rPh sb="1" eb="3">
      <t>シンサ</t>
    </rPh>
    <rPh sb="3" eb="4">
      <t>オモテ</t>
    </rPh>
    <rPh sb="5" eb="7">
      <t>ニュウリョク</t>
    </rPh>
    <phoneticPr fontId="2"/>
  </si>
  <si>
    <t>文書番号付与表の受理日</t>
    <rPh sb="0" eb="2">
      <t>ブンショ</t>
    </rPh>
    <rPh sb="2" eb="4">
      <t>バンゴウ</t>
    </rPh>
    <rPh sb="4" eb="6">
      <t>フヨ</t>
    </rPh>
    <rPh sb="6" eb="7">
      <t>ヒョウ</t>
    </rPh>
    <rPh sb="8" eb="10">
      <t>ジュリ</t>
    </rPh>
    <rPh sb="10" eb="11">
      <t>ビ</t>
    </rPh>
    <phoneticPr fontId="2"/>
  </si>
  <si>
    <t>文書番号付与表の受理番号</t>
    <rPh sb="0" eb="2">
      <t>ブンショ</t>
    </rPh>
    <rPh sb="2" eb="4">
      <t>バンゴウ</t>
    </rPh>
    <rPh sb="4" eb="6">
      <t>フヨ</t>
    </rPh>
    <rPh sb="6" eb="7">
      <t>ヒョウ</t>
    </rPh>
    <rPh sb="8" eb="10">
      <t>ジュリ</t>
    </rPh>
    <rPh sb="10" eb="12">
      <t>バンゴウ</t>
    </rPh>
    <phoneticPr fontId="2"/>
  </si>
  <si>
    <t>必須入力に変更し案件審査表で記入する</t>
    <rPh sb="0" eb="2">
      <t>ヒッス</t>
    </rPh>
    <rPh sb="2" eb="4">
      <t>ニュウリョク</t>
    </rPh>
    <rPh sb="5" eb="7">
      <t>ヘンコウ</t>
    </rPh>
    <rPh sb="8" eb="10">
      <t>アンケン</t>
    </rPh>
    <rPh sb="10" eb="12">
      <t>シンサ</t>
    </rPh>
    <rPh sb="12" eb="13">
      <t>オモテ</t>
    </rPh>
    <rPh sb="14" eb="16">
      <t>キニュウ</t>
    </rPh>
    <phoneticPr fontId="2"/>
  </si>
  <si>
    <t>（コ）D19</t>
    <phoneticPr fontId="2"/>
  </si>
  <si>
    <t>枝処理関連</t>
    <rPh sb="0" eb="1">
      <t>エダ</t>
    </rPh>
    <rPh sb="1" eb="3">
      <t>ショリ</t>
    </rPh>
    <rPh sb="3" eb="5">
      <t>カンレン</t>
    </rPh>
    <phoneticPr fontId="2"/>
  </si>
  <si>
    <t>分岐要因１</t>
    <rPh sb="0" eb="2">
      <t>ブンキ</t>
    </rPh>
    <rPh sb="2" eb="4">
      <t>ヨウイン</t>
    </rPh>
    <phoneticPr fontId="2"/>
  </si>
  <si>
    <t>分岐要因２</t>
    <rPh sb="0" eb="2">
      <t>ブンキ</t>
    </rPh>
    <rPh sb="2" eb="4">
      <t>ヨウイン</t>
    </rPh>
    <phoneticPr fontId="2"/>
  </si>
  <si>
    <t>分岐要因３</t>
    <rPh sb="0" eb="2">
      <t>ブンキ</t>
    </rPh>
    <rPh sb="2" eb="4">
      <t>ヨウイン</t>
    </rPh>
    <phoneticPr fontId="2"/>
  </si>
  <si>
    <t>分岐要因４</t>
    <rPh sb="0" eb="2">
      <t>ブンキ</t>
    </rPh>
    <rPh sb="2" eb="4">
      <t>ヨウイン</t>
    </rPh>
    <phoneticPr fontId="2"/>
  </si>
  <si>
    <t>配当金（定額）</t>
    <rPh sb="0" eb="3">
      <t>ハイトウキン</t>
    </rPh>
    <rPh sb="4" eb="6">
      <t>テイガク</t>
    </rPh>
    <phoneticPr fontId="2"/>
  </si>
  <si>
    <t>配当金（定率）</t>
    <rPh sb="0" eb="3">
      <t>ハイトウキン</t>
    </rPh>
    <rPh sb="4" eb="6">
      <t>テイリツ</t>
    </rPh>
    <phoneticPr fontId="2"/>
  </si>
  <si>
    <t>元本に対する割合</t>
    <rPh sb="0" eb="2">
      <t>ガンポン</t>
    </rPh>
    <rPh sb="3" eb="4">
      <t>タイ</t>
    </rPh>
    <rPh sb="6" eb="8">
      <t>ワリアイ</t>
    </rPh>
    <phoneticPr fontId="2"/>
  </si>
  <si>
    <t>新規のお申込の場合は、２年以上３０年以内、更新のお申込の場合は、１年以上３０年以内の範囲（年単位）で記入してください</t>
    <rPh sb="0" eb="2">
      <t>シンキ</t>
    </rPh>
    <rPh sb="4" eb="6">
      <t>モウシコミ</t>
    </rPh>
    <rPh sb="7" eb="9">
      <t>バアイ</t>
    </rPh>
    <rPh sb="12" eb="13">
      <t>ネン</t>
    </rPh>
    <rPh sb="13" eb="15">
      <t>イジョウ</t>
    </rPh>
    <rPh sb="17" eb="18">
      <t>ネン</t>
    </rPh>
    <rPh sb="18" eb="20">
      <t>イナイ</t>
    </rPh>
    <rPh sb="21" eb="23">
      <t>コウシン</t>
    </rPh>
    <rPh sb="25" eb="27">
      <t>モウシコミ</t>
    </rPh>
    <rPh sb="28" eb="30">
      <t>バアイ</t>
    </rPh>
    <rPh sb="33" eb="34">
      <t>ネン</t>
    </rPh>
    <rPh sb="34" eb="36">
      <t>イジョウ</t>
    </rPh>
    <rPh sb="38" eb="39">
      <t>ネン</t>
    </rPh>
    <rPh sb="39" eb="41">
      <t>イナイ</t>
    </rPh>
    <rPh sb="42" eb="44">
      <t>ハンイ</t>
    </rPh>
    <rPh sb="45" eb="48">
      <t>ネンタンイ</t>
    </rPh>
    <rPh sb="50" eb="52">
      <t>キニュウ</t>
    </rPh>
    <phoneticPr fontId="2"/>
  </si>
  <si>
    <t>リンク結果
選択：TRUE
未選択：FALSE</t>
    <rPh sb="3" eb="5">
      <t>ケッカ</t>
    </rPh>
    <rPh sb="6" eb="8">
      <t>センタク</t>
    </rPh>
    <rPh sb="14" eb="15">
      <t>ミ</t>
    </rPh>
    <rPh sb="15" eb="17">
      <t>センタク</t>
    </rPh>
    <phoneticPr fontId="2"/>
  </si>
  <si>
    <t>換算率：</t>
    <rPh sb="0" eb="3">
      <t>カンサンリツ</t>
    </rPh>
    <phoneticPr fontId="2"/>
  </si>
  <si>
    <t>建値の通貨：</t>
    <rPh sb="0" eb="2">
      <t>タテネ</t>
    </rPh>
    <rPh sb="3" eb="5">
      <t>ツウカ</t>
    </rPh>
    <phoneticPr fontId="2"/>
  </si>
  <si>
    <t>元本付保率</t>
    <rPh sb="0" eb="2">
      <t>ガンポン</t>
    </rPh>
    <rPh sb="2" eb="4">
      <t>フホ</t>
    </rPh>
    <rPh sb="4" eb="5">
      <t>リツ</t>
    </rPh>
    <phoneticPr fontId="2"/>
  </si>
  <si>
    <t>G66</t>
    <phoneticPr fontId="2"/>
  </si>
  <si>
    <t>セル結合</t>
    <rPh sb="1" eb="3">
      <t>ケツゴウ</t>
    </rPh>
    <phoneticPr fontId="2"/>
  </si>
  <si>
    <t>C65</t>
    <phoneticPr fontId="2"/>
  </si>
  <si>
    <t>始期応当日の対価の額変更に係る通貨変更</t>
    <rPh sb="0" eb="2">
      <t>シキ</t>
    </rPh>
    <rPh sb="2" eb="5">
      <t>オウトウビ</t>
    </rPh>
    <rPh sb="6" eb="8">
      <t>タイカ</t>
    </rPh>
    <rPh sb="9" eb="10">
      <t>ガク</t>
    </rPh>
    <rPh sb="10" eb="12">
      <t>ヘンコウ</t>
    </rPh>
    <rPh sb="13" eb="14">
      <t>カカ</t>
    </rPh>
    <rPh sb="15" eb="17">
      <t>ツウカ</t>
    </rPh>
    <rPh sb="17" eb="19">
      <t>ヘンコウ</t>
    </rPh>
    <phoneticPr fontId="2"/>
  </si>
  <si>
    <t>同上の場合の換算率の変更</t>
    <rPh sb="0" eb="2">
      <t>ドウジョウ</t>
    </rPh>
    <rPh sb="3" eb="5">
      <t>バアイ</t>
    </rPh>
    <rPh sb="6" eb="9">
      <t>カンサンリツ</t>
    </rPh>
    <rPh sb="10" eb="12">
      <t>ヘンコウ</t>
    </rPh>
    <phoneticPr fontId="2"/>
  </si>
  <si>
    <t>増額新規の場合?</t>
    <rPh sb="0" eb="2">
      <t>ゾウガク</t>
    </rPh>
    <rPh sb="2" eb="4">
      <t>シンキ</t>
    </rPh>
    <rPh sb="5" eb="7">
      <t>バアイ</t>
    </rPh>
    <phoneticPr fontId="2"/>
  </si>
  <si>
    <t>増資</t>
    <rPh sb="0" eb="2">
      <t>ゾウシ</t>
    </rPh>
    <phoneticPr fontId="2"/>
  </si>
  <si>
    <t>証券統合</t>
    <rPh sb="0" eb="2">
      <t>ショウケン</t>
    </rPh>
    <rPh sb="2" eb="4">
      <t>トウゴウ</t>
    </rPh>
    <phoneticPr fontId="2"/>
  </si>
  <si>
    <t>審査部ﾘｽｸ審査終了日又は再保険承認日のいずれか遅い日</t>
    <phoneticPr fontId="2"/>
  </si>
  <si>
    <t>新規は受理日。期間満了は満了日の翌日（更新契約の始期日）</t>
    <rPh sb="19" eb="21">
      <t>コウシン</t>
    </rPh>
    <rPh sb="21" eb="23">
      <t>ケイヤク</t>
    </rPh>
    <rPh sb="24" eb="27">
      <t>シキビ</t>
    </rPh>
    <phoneticPr fontId="2"/>
  </si>
  <si>
    <t>更新は引込、新規は「要確認」として案件審査表で記入</t>
    <rPh sb="0" eb="1">
      <t>コウシン</t>
    </rPh>
    <rPh sb="2" eb="3">
      <t>ヒ</t>
    </rPh>
    <rPh sb="3" eb="4">
      <t>コ</t>
    </rPh>
    <rPh sb="5" eb="7">
      <t>シンキ</t>
    </rPh>
    <rPh sb="10" eb="13">
      <t>ヨウカクニン</t>
    </rPh>
    <rPh sb="17" eb="19">
      <t>アンケン</t>
    </rPh>
    <rPh sb="19" eb="21">
      <t>シンサ</t>
    </rPh>
    <rPh sb="21" eb="22">
      <t>オモテ</t>
    </rPh>
    <rPh sb="23" eb="25">
      <t>キニュウ</t>
    </rPh>
    <phoneticPr fontId="2"/>
  </si>
  <si>
    <t>始期</t>
    <rPh sb="0" eb="2">
      <t>シキ</t>
    </rPh>
    <phoneticPr fontId="2"/>
  </si>
  <si>
    <t>終期</t>
    <rPh sb="0" eb="2">
      <t>シュウキ</t>
    </rPh>
    <phoneticPr fontId="2"/>
  </si>
  <si>
    <t>終期→新規、増資（統合無し）、中途更改、更新：始期＋保険期間　増資（統合あり）：統合証券の終期</t>
    <rPh sb="0" eb="2">
      <t>シュウキ</t>
    </rPh>
    <rPh sb="3" eb="5">
      <t>シンキ</t>
    </rPh>
    <rPh sb="6" eb="8">
      <t>ゾウシ</t>
    </rPh>
    <rPh sb="9" eb="11">
      <t>トウゴウ</t>
    </rPh>
    <rPh sb="11" eb="12">
      <t>ナ</t>
    </rPh>
    <rPh sb="15" eb="17">
      <t>チュウト</t>
    </rPh>
    <rPh sb="17" eb="19">
      <t>コウカイ</t>
    </rPh>
    <rPh sb="20" eb="22">
      <t>コウシン</t>
    </rPh>
    <rPh sb="23" eb="25">
      <t>シキ</t>
    </rPh>
    <rPh sb="26" eb="28">
      <t>ホケン</t>
    </rPh>
    <rPh sb="28" eb="30">
      <t>キカン</t>
    </rPh>
    <rPh sb="31" eb="33">
      <t>ゾウシ</t>
    </rPh>
    <rPh sb="34" eb="36">
      <t>トウゴウ</t>
    </rPh>
    <rPh sb="40" eb="42">
      <t>トウゴウ</t>
    </rPh>
    <rPh sb="42" eb="44">
      <t>ショウケン</t>
    </rPh>
    <rPh sb="45" eb="47">
      <t>シュウキ</t>
    </rPh>
    <phoneticPr fontId="2"/>
  </si>
  <si>
    <t>セル結合、増資統合有りの場合は「要確認」として案件審査表で記入</t>
    <rPh sb="1" eb="3">
      <t>ケツゴウ</t>
    </rPh>
    <rPh sb="5" eb="7">
      <t>ゾウシ</t>
    </rPh>
    <rPh sb="7" eb="9">
      <t>トウゴウ</t>
    </rPh>
    <rPh sb="9" eb="10">
      <t>ア</t>
    </rPh>
    <rPh sb="12" eb="14">
      <t>バアイ</t>
    </rPh>
    <phoneticPr fontId="2"/>
  </si>
  <si>
    <t>保険期間と一致</t>
    <rPh sb="0" eb="2">
      <t>ホケン</t>
    </rPh>
    <rPh sb="2" eb="4">
      <t>キカン</t>
    </rPh>
    <rPh sb="5" eb="7">
      <t>イッチ</t>
    </rPh>
    <phoneticPr fontId="2"/>
  </si>
  <si>
    <t>修正申込日の属する月の１日</t>
    <rPh sb="0" eb="2">
      <t>シュウセイ</t>
    </rPh>
    <rPh sb="2" eb="4">
      <t>モウシコミ</t>
    </rPh>
    <rPh sb="4" eb="5">
      <t>ビ</t>
    </rPh>
    <rPh sb="6" eb="7">
      <t>ゾク</t>
    </rPh>
    <rPh sb="9" eb="10">
      <t>ヅキ</t>
    </rPh>
    <rPh sb="12" eb="13">
      <t>ニチ</t>
    </rPh>
    <phoneticPr fontId="2"/>
  </si>
  <si>
    <t>４社入力欄有り、企業名のみ</t>
    <rPh sb="1" eb="2">
      <t>シャ</t>
    </rPh>
    <rPh sb="2" eb="5">
      <t>ニュウリョクラン</t>
    </rPh>
    <rPh sb="5" eb="6">
      <t>ア</t>
    </rPh>
    <rPh sb="8" eb="11">
      <t>キギョウメイ</t>
    </rPh>
    <phoneticPr fontId="2"/>
  </si>
  <si>
    <t>１社目</t>
    <rPh sb="1" eb="2">
      <t>シャ</t>
    </rPh>
    <rPh sb="2" eb="3">
      <t>メ</t>
    </rPh>
    <phoneticPr fontId="2"/>
  </si>
  <si>
    <t>２社目</t>
    <rPh sb="1" eb="2">
      <t>シャ</t>
    </rPh>
    <rPh sb="2" eb="3">
      <t>メ</t>
    </rPh>
    <phoneticPr fontId="2"/>
  </si>
  <si>
    <t>３社目</t>
    <rPh sb="1" eb="2">
      <t>シャ</t>
    </rPh>
    <rPh sb="2" eb="3">
      <t>メ</t>
    </rPh>
    <phoneticPr fontId="2"/>
  </si>
  <si>
    <t>４社目</t>
    <rPh sb="1" eb="2">
      <t>シャ</t>
    </rPh>
    <rPh sb="2" eb="3">
      <t>メ</t>
    </rPh>
    <phoneticPr fontId="2"/>
  </si>
  <si>
    <t>入力必須の区分</t>
    <rPh sb="0" eb="2">
      <t>ニュウリョク</t>
    </rPh>
    <rPh sb="2" eb="4">
      <t>ヒッス</t>
    </rPh>
    <rPh sb="5" eb="7">
      <t>クブン</t>
    </rPh>
    <phoneticPr fontId="2"/>
  </si>
  <si>
    <t>任意/該当時</t>
    <rPh sb="0" eb="2">
      <t>ニンイ</t>
    </rPh>
    <rPh sb="3" eb="5">
      <t>ガイトウ</t>
    </rPh>
    <rPh sb="5" eb="6">
      <t>ジ</t>
    </rPh>
    <phoneticPr fontId="2"/>
  </si>
  <si>
    <t>○</t>
    <phoneticPr fontId="2"/>
  </si>
  <si>
    <t>M33</t>
    <phoneticPr fontId="2"/>
  </si>
  <si>
    <t>M34</t>
  </si>
  <si>
    <t>M35</t>
  </si>
  <si>
    <t>M36</t>
  </si>
  <si>
    <t>D22</t>
    <phoneticPr fontId="2"/>
  </si>
  <si>
    <t>投資の動機並びに目的（主たる事業内容は別）</t>
    <rPh sb="0" eb="2">
      <t>トウシ</t>
    </rPh>
    <rPh sb="3" eb="5">
      <t>ドウキ</t>
    </rPh>
    <rPh sb="5" eb="6">
      <t>ナラ</t>
    </rPh>
    <rPh sb="8" eb="10">
      <t>モクテキ</t>
    </rPh>
    <rPh sb="11" eb="12">
      <t>シュ</t>
    </rPh>
    <rPh sb="14" eb="16">
      <t>ジギョウ</t>
    </rPh>
    <rPh sb="16" eb="18">
      <t>ナイヨウ</t>
    </rPh>
    <rPh sb="19" eb="20">
      <t>ベツ</t>
    </rPh>
    <phoneticPr fontId="2"/>
  </si>
  <si>
    <t>D32</t>
    <phoneticPr fontId="2"/>
  </si>
  <si>
    <t>投資先の主たる事業内容</t>
    <rPh sb="0" eb="3">
      <t>トウシサキ</t>
    </rPh>
    <rPh sb="4" eb="5">
      <t>シュ</t>
    </rPh>
    <rPh sb="7" eb="9">
      <t>ジギョウ</t>
    </rPh>
    <rPh sb="9" eb="11">
      <t>ナイヨウ</t>
    </rPh>
    <phoneticPr fontId="2"/>
  </si>
  <si>
    <t>主な出資者と重複するため不要とする</t>
    <rPh sb="0" eb="1">
      <t>オモ</t>
    </rPh>
    <rPh sb="2" eb="5">
      <t>シュッシシャ</t>
    </rPh>
    <rPh sb="6" eb="8">
      <t>チョウフク</t>
    </rPh>
    <rPh sb="12" eb="14">
      <t>フヨウ</t>
    </rPh>
    <phoneticPr fontId="2"/>
  </si>
  <si>
    <t>（</t>
    <phoneticPr fontId="2"/>
  </si>
  <si>
    <t>使用していない</t>
    <rPh sb="0" eb="2">
      <t>シヨウ</t>
    </rPh>
    <phoneticPr fontId="2"/>
  </si>
  <si>
    <t>入力内容にバラツキがあるため入力不要とする</t>
    <rPh sb="0" eb="2">
      <t>ニュウリョク</t>
    </rPh>
    <rPh sb="2" eb="4">
      <t>ナイヨウ</t>
    </rPh>
    <rPh sb="14" eb="16">
      <t>ニュウリョク</t>
    </rPh>
    <rPh sb="16" eb="18">
      <t>フヨウ</t>
    </rPh>
    <phoneticPr fontId="2"/>
  </si>
  <si>
    <t>無、取得予定、取得済</t>
    <rPh sb="0" eb="1">
      <t>ナ</t>
    </rPh>
    <rPh sb="2" eb="4">
      <t>シュトク</t>
    </rPh>
    <rPh sb="4" eb="6">
      <t>ヨテイ</t>
    </rPh>
    <rPh sb="7" eb="9">
      <t>シュトク</t>
    </rPh>
    <rPh sb="9" eb="10">
      <t>ス</t>
    </rPh>
    <phoneticPr fontId="2"/>
  </si>
  <si>
    <t>該当：TRUE</t>
    <rPh sb="0" eb="2">
      <t>ガイトウ</t>
    </rPh>
    <phoneticPr fontId="2"/>
  </si>
  <si>
    <t>新規、増資、期間満了　※中途更改は新規とし更改前、更新前証券番号は備考欄に記載</t>
    <rPh sb="0" eb="2">
      <t>シンキ</t>
    </rPh>
    <rPh sb="3" eb="5">
      <t>ゾウシ</t>
    </rPh>
    <rPh sb="6" eb="8">
      <t>キカン</t>
    </rPh>
    <rPh sb="8" eb="10">
      <t>マンリョウ</t>
    </rPh>
    <rPh sb="12" eb="14">
      <t>チュウト</t>
    </rPh>
    <rPh sb="14" eb="16">
      <t>コウカイ</t>
    </rPh>
    <rPh sb="17" eb="19">
      <t>シンキ</t>
    </rPh>
    <rPh sb="21" eb="23">
      <t>コウカイ</t>
    </rPh>
    <rPh sb="23" eb="24">
      <t>マエ</t>
    </rPh>
    <rPh sb="25" eb="28">
      <t>コウシンマエ</t>
    </rPh>
    <rPh sb="28" eb="30">
      <t>ショウケン</t>
    </rPh>
    <rPh sb="30" eb="32">
      <t>バンゴウ</t>
    </rPh>
    <rPh sb="33" eb="36">
      <t>ビコウラン</t>
    </rPh>
    <rPh sb="37" eb="39">
      <t>キサイ</t>
    </rPh>
    <phoneticPr fontId="2"/>
  </si>
  <si>
    <t>証券統合の有無</t>
    <rPh sb="0" eb="2">
      <t>ショウケン</t>
    </rPh>
    <rPh sb="2" eb="4">
      <t>トウゴウ</t>
    </rPh>
    <rPh sb="5" eb="7">
      <t>ウム</t>
    </rPh>
    <phoneticPr fontId="2"/>
  </si>
  <si>
    <t>送金リスクてん補の有無</t>
    <rPh sb="0" eb="2">
      <t>ソウキン</t>
    </rPh>
    <rPh sb="7" eb="8">
      <t>ポ</t>
    </rPh>
    <rPh sb="9" eb="11">
      <t>ウム</t>
    </rPh>
    <phoneticPr fontId="2"/>
  </si>
  <si>
    <t>グレードアップ更改</t>
    <rPh sb="7" eb="9">
      <t>コウカイ</t>
    </rPh>
    <phoneticPr fontId="2"/>
  </si>
  <si>
    <t>J26</t>
    <phoneticPr fontId="2"/>
  </si>
  <si>
    <t>対価の複合（送金済あり）</t>
    <rPh sb="0" eb="2">
      <t>タイカ</t>
    </rPh>
    <rPh sb="3" eb="5">
      <t>フクゴウ</t>
    </rPh>
    <rPh sb="6" eb="8">
      <t>ソウキン</t>
    </rPh>
    <rPh sb="8" eb="9">
      <t>ス</t>
    </rPh>
    <phoneticPr fontId="2"/>
  </si>
  <si>
    <t>枝処理関連（プレミアム特約）</t>
    <rPh sb="0" eb="1">
      <t>エダ</t>
    </rPh>
    <rPh sb="1" eb="3">
      <t>ショリ</t>
    </rPh>
    <rPh sb="3" eb="5">
      <t>カンレン</t>
    </rPh>
    <rPh sb="11" eb="13">
      <t>トクヤク</t>
    </rPh>
    <phoneticPr fontId="2"/>
  </si>
  <si>
    <t>枝処理関連（対価の複合→引込は純資産額と送金額（送金済）の複合のみ）</t>
    <rPh sb="0" eb="1">
      <t>エダ</t>
    </rPh>
    <rPh sb="1" eb="3">
      <t>ショリ</t>
    </rPh>
    <rPh sb="3" eb="5">
      <t>カンレン</t>
    </rPh>
    <rPh sb="6" eb="8">
      <t>タイカ</t>
    </rPh>
    <rPh sb="9" eb="11">
      <t>フクゴウ</t>
    </rPh>
    <rPh sb="12" eb="13">
      <t>ヒ</t>
    </rPh>
    <rPh sb="13" eb="14">
      <t>コ</t>
    </rPh>
    <rPh sb="15" eb="18">
      <t>ジュンシサン</t>
    </rPh>
    <rPh sb="18" eb="19">
      <t>ガク</t>
    </rPh>
    <rPh sb="20" eb="22">
      <t>ソウキン</t>
    </rPh>
    <rPh sb="22" eb="23">
      <t>ガク</t>
    </rPh>
    <rPh sb="24" eb="26">
      <t>ソウキン</t>
    </rPh>
    <rPh sb="26" eb="27">
      <t>ス</t>
    </rPh>
    <rPh sb="29" eb="31">
      <t>フクゴウ</t>
    </rPh>
    <phoneticPr fontId="2"/>
  </si>
  <si>
    <t>部分損失特約（のみ特約）</t>
    <rPh sb="0" eb="2">
      <t>ブブン</t>
    </rPh>
    <rPh sb="2" eb="4">
      <t>ソンシツ</t>
    </rPh>
    <rPh sb="4" eb="6">
      <t>トクヤク</t>
    </rPh>
    <rPh sb="9" eb="11">
      <t>トクヤク</t>
    </rPh>
    <phoneticPr fontId="2"/>
  </si>
  <si>
    <t>（コ）B58</t>
    <phoneticPr fontId="2"/>
  </si>
  <si>
    <t>(事業)氏名</t>
    <rPh sb="1" eb="3">
      <t>ジギョウ</t>
    </rPh>
    <rPh sb="4" eb="6">
      <t>シメイ</t>
    </rPh>
    <phoneticPr fontId="2"/>
  </si>
  <si>
    <t>(事業)部署名</t>
    <rPh sb="4" eb="7">
      <t>ブショメイ</t>
    </rPh>
    <phoneticPr fontId="2"/>
  </si>
  <si>
    <t>(事業)電話番号</t>
    <rPh sb="4" eb="6">
      <t>デンワ</t>
    </rPh>
    <rPh sb="6" eb="8">
      <t>バンゴウ</t>
    </rPh>
    <phoneticPr fontId="2"/>
  </si>
  <si>
    <t>(事業)FAX番号</t>
    <rPh sb="7" eb="9">
      <t>バンゴウ</t>
    </rPh>
    <phoneticPr fontId="2"/>
  </si>
  <si>
    <t>(事業)e-mail</t>
    <phoneticPr fontId="2"/>
  </si>
  <si>
    <t>(保険)氏名</t>
    <rPh sb="1" eb="3">
      <t>ホケン</t>
    </rPh>
    <rPh sb="4" eb="6">
      <t>シメイ</t>
    </rPh>
    <phoneticPr fontId="2"/>
  </si>
  <si>
    <t>(保険)部署名</t>
    <rPh sb="4" eb="7">
      <t>ブショメイ</t>
    </rPh>
    <phoneticPr fontId="2"/>
  </si>
  <si>
    <t>(保険)電話番号</t>
    <rPh sb="4" eb="6">
      <t>デンワ</t>
    </rPh>
    <rPh sb="6" eb="8">
      <t>バンゴウ</t>
    </rPh>
    <phoneticPr fontId="2"/>
  </si>
  <si>
    <t>(保険)FAX番号</t>
    <rPh sb="7" eb="9">
      <t>バンゴウ</t>
    </rPh>
    <phoneticPr fontId="2"/>
  </si>
  <si>
    <t>(保険)e-mail</t>
    <phoneticPr fontId="2"/>
  </si>
  <si>
    <t>E81</t>
    <phoneticPr fontId="2"/>
  </si>
  <si>
    <t>R81</t>
    <phoneticPr fontId="2"/>
  </si>
  <si>
    <t>I82</t>
    <phoneticPr fontId="2"/>
  </si>
  <si>
    <t>O82</t>
    <phoneticPr fontId="2"/>
  </si>
  <si>
    <t>F83</t>
    <phoneticPr fontId="2"/>
  </si>
  <si>
    <t>M83</t>
    <phoneticPr fontId="2"/>
  </si>
  <si>
    <t>N84</t>
    <phoneticPr fontId="2"/>
  </si>
  <si>
    <t>S84</t>
    <phoneticPr fontId="2"/>
  </si>
  <si>
    <t>F84</t>
    <phoneticPr fontId="2"/>
  </si>
  <si>
    <t>F85</t>
    <phoneticPr fontId="2"/>
  </si>
  <si>
    <t>M85</t>
    <phoneticPr fontId="2"/>
  </si>
  <si>
    <t>N86</t>
    <phoneticPr fontId="2"/>
  </si>
  <si>
    <t>S86</t>
    <phoneticPr fontId="2"/>
  </si>
  <si>
    <t>F86</t>
    <phoneticPr fontId="2"/>
  </si>
  <si>
    <t>○</t>
    <phoneticPr fontId="2"/>
  </si>
  <si>
    <t>上記が1の場合は保険期間年数は入力必須</t>
    <rPh sb="0" eb="2">
      <t>ジョウキ</t>
    </rPh>
    <rPh sb="5" eb="7">
      <t>バアイ</t>
    </rPh>
    <rPh sb="8" eb="10">
      <t>ホケン</t>
    </rPh>
    <rPh sb="10" eb="12">
      <t>キカン</t>
    </rPh>
    <rPh sb="12" eb="14">
      <t>ネンスウ</t>
    </rPh>
    <rPh sb="15" eb="17">
      <t>ニュウリョク</t>
    </rPh>
    <rPh sb="17" eb="19">
      <t>ヒッス</t>
    </rPh>
    <phoneticPr fontId="2"/>
  </si>
  <si>
    <t>C65</t>
    <phoneticPr fontId="2"/>
  </si>
  <si>
    <t>●</t>
    <phoneticPr fontId="2"/>
  </si>
  <si>
    <t>必要枝数</t>
    <rPh sb="0" eb="2">
      <t>ヒツヨウ</t>
    </rPh>
    <rPh sb="2" eb="3">
      <t>エダ</t>
    </rPh>
    <rPh sb="3" eb="4">
      <t>スウ</t>
    </rPh>
    <phoneticPr fontId="2"/>
  </si>
  <si>
    <t>【枝分け処理】複合で設定方法が異なる場合</t>
    <rPh sb="1" eb="2">
      <t>エダ</t>
    </rPh>
    <rPh sb="2" eb="3">
      <t>ワ</t>
    </rPh>
    <rPh sb="4" eb="6">
      <t>ショリ</t>
    </rPh>
    <rPh sb="7" eb="9">
      <t>フクゴウ</t>
    </rPh>
    <rPh sb="10" eb="12">
      <t>セッテイ</t>
    </rPh>
    <rPh sb="12" eb="14">
      <t>ホウホウ</t>
    </rPh>
    <rPh sb="15" eb="16">
      <t>コト</t>
    </rPh>
    <rPh sb="18" eb="20">
      <t>バアイ</t>
    </rPh>
    <phoneticPr fontId="2"/>
  </si>
  <si>
    <t>当該枝の対価の額（邦貨）</t>
    <rPh sb="0" eb="2">
      <t>トウガイ</t>
    </rPh>
    <rPh sb="2" eb="3">
      <t>エダ</t>
    </rPh>
    <rPh sb="4" eb="6">
      <t>タイカ</t>
    </rPh>
    <rPh sb="7" eb="8">
      <t>ガク</t>
    </rPh>
    <rPh sb="9" eb="11">
      <t>ホウカ</t>
    </rPh>
    <phoneticPr fontId="2"/>
  </si>
  <si>
    <t>対価の額（邦貨）</t>
    <rPh sb="0" eb="2">
      <t>タイカ</t>
    </rPh>
    <rPh sb="3" eb="4">
      <t>ガク</t>
    </rPh>
    <rPh sb="5" eb="7">
      <t>ホウカ</t>
    </rPh>
    <phoneticPr fontId="2"/>
  </si>
  <si>
    <t>対価の額（外貨）</t>
    <rPh sb="0" eb="2">
      <t>タイカ</t>
    </rPh>
    <rPh sb="3" eb="4">
      <t>ガク</t>
    </rPh>
    <rPh sb="5" eb="7">
      <t>ガイカ</t>
    </rPh>
    <phoneticPr fontId="2"/>
  </si>
  <si>
    <t>当該枝の対価の額（外貨）</t>
    <rPh sb="0" eb="2">
      <t>トウガイ</t>
    </rPh>
    <rPh sb="2" eb="3">
      <t>エダ</t>
    </rPh>
    <rPh sb="4" eb="6">
      <t>タイカ</t>
    </rPh>
    <rPh sb="7" eb="8">
      <t>ガク</t>
    </rPh>
    <rPh sb="9" eb="11">
      <t>ガイカ</t>
    </rPh>
    <phoneticPr fontId="2"/>
  </si>
  <si>
    <t>00</t>
    <phoneticPr fontId="2"/>
  </si>
  <si>
    <t>案件審査表で入力</t>
    <rPh sb="0" eb="1">
      <t>アンケン</t>
    </rPh>
    <rPh sb="1" eb="3">
      <t>シンサ</t>
    </rPh>
    <rPh sb="3" eb="4">
      <t>オモテ</t>
    </rPh>
    <rPh sb="5" eb="7">
      <t>ニュウリョク</t>
    </rPh>
    <phoneticPr fontId="2"/>
  </si>
  <si>
    <t>②換算率</t>
    <rPh sb="1" eb="4">
      <t>カンサンリツ</t>
    </rPh>
    <phoneticPr fontId="2"/>
  </si>
  <si>
    <t>①外貨</t>
    <rPh sb="1" eb="3">
      <t>ガイカ</t>
    </rPh>
    <phoneticPr fontId="2"/>
  </si>
  <si>
    <t>③対価の複合</t>
    <rPh sb="1" eb="3">
      <t>タイカ</t>
    </rPh>
    <rPh sb="4" eb="6">
      <t>フクゴウ</t>
    </rPh>
    <phoneticPr fontId="2"/>
  </si>
  <si>
    <t>対価が複合し送金済あり</t>
    <rPh sb="0" eb="2">
      <t>タイカ</t>
    </rPh>
    <rPh sb="3" eb="5">
      <t>フクゴウ</t>
    </rPh>
    <rPh sb="6" eb="8">
      <t>ソウキン</t>
    </rPh>
    <rPh sb="8" eb="9">
      <t>ス</t>
    </rPh>
    <phoneticPr fontId="2"/>
  </si>
  <si>
    <t>該当内容</t>
    <rPh sb="0" eb="2">
      <t>ガイトウ</t>
    </rPh>
    <rPh sb="2" eb="4">
      <t>ナイヨウ</t>
    </rPh>
    <phoneticPr fontId="2"/>
  </si>
  <si>
    <t>【原票用／枝分けの要否】　該当（枝分け必要）：0　該当しない（枝分け不要）：1</t>
    <rPh sb="1" eb="3">
      <t>ゲンピョウ</t>
    </rPh>
    <rPh sb="3" eb="4">
      <t>ヨウ</t>
    </rPh>
    <rPh sb="5" eb="6">
      <t>エダ</t>
    </rPh>
    <rPh sb="6" eb="7">
      <t>ワ</t>
    </rPh>
    <rPh sb="9" eb="11">
      <t>ヨウヒ</t>
    </rPh>
    <rPh sb="13" eb="15">
      <t>ガイトウ</t>
    </rPh>
    <rPh sb="16" eb="17">
      <t>エダ</t>
    </rPh>
    <rPh sb="17" eb="18">
      <t>ワ</t>
    </rPh>
    <rPh sb="19" eb="21">
      <t>ヒツヨウ</t>
    </rPh>
    <rPh sb="25" eb="27">
      <t>ガイトウ</t>
    </rPh>
    <rPh sb="31" eb="32">
      <t>エダ</t>
    </rPh>
    <rPh sb="32" eb="33">
      <t>ワ</t>
    </rPh>
    <rPh sb="34" eb="36">
      <t>フヨウ</t>
    </rPh>
    <phoneticPr fontId="2"/>
  </si>
  <si>
    <t>総合判定：</t>
    <rPh sb="0" eb="2">
      <t>ソウゴウ</t>
    </rPh>
    <rPh sb="2" eb="4">
      <t>ハンテイ</t>
    </rPh>
    <phoneticPr fontId="2"/>
  </si>
  <si>
    <t>申込書とのリンクデータ</t>
    <rPh sb="0" eb="3">
      <t>モウシコミショ</t>
    </rPh>
    <phoneticPr fontId="2"/>
  </si>
  <si>
    <t>対象</t>
    <rPh sb="0" eb="2">
      <t>タイショウ</t>
    </rPh>
    <phoneticPr fontId="2"/>
  </si>
  <si>
    <t>枝番00のデータ</t>
    <rPh sb="0" eb="2">
      <t>エダバン</t>
    </rPh>
    <phoneticPr fontId="2"/>
  </si>
  <si>
    <t>該当セル</t>
    <rPh sb="0" eb="2">
      <t>ガイトウ</t>
    </rPh>
    <phoneticPr fontId="2"/>
  </si>
  <si>
    <t>×</t>
    <phoneticPr fontId="2"/>
  </si>
  <si>
    <t>○</t>
    <phoneticPr fontId="2"/>
  </si>
  <si>
    <t>デフォルトで"00"を設定</t>
    <rPh sb="11" eb="13">
      <t>セッテイ</t>
    </rPh>
    <phoneticPr fontId="2"/>
  </si>
  <si>
    <t>デフォルトで"9999"を設定</t>
    <rPh sb="12" eb="14">
      <t>セッテイ</t>
    </rPh>
    <phoneticPr fontId="2"/>
  </si>
  <si>
    <t>デフォルトで"1"を設定</t>
    <rPh sb="9" eb="11">
      <t>セッテイ</t>
    </rPh>
    <phoneticPr fontId="2"/>
  </si>
  <si>
    <t>デフォルトは引受時適用換算率（更新応当日／変更時に上書き）</t>
    <rPh sb="6" eb="8">
      <t>ヒキウケ</t>
    </rPh>
    <rPh sb="8" eb="9">
      <t>ジ</t>
    </rPh>
    <rPh sb="9" eb="11">
      <t>テキヨウ</t>
    </rPh>
    <rPh sb="11" eb="14">
      <t>カンサンリツ</t>
    </rPh>
    <phoneticPr fontId="2"/>
  </si>
  <si>
    <t>デフォルトは引受時通貨（更新応当日／変更時に上書き）</t>
    <rPh sb="6" eb="8">
      <t>ヒキウケ</t>
    </rPh>
    <rPh sb="8" eb="9">
      <t>ジ</t>
    </rPh>
    <rPh sb="9" eb="11">
      <t>ツウカ</t>
    </rPh>
    <rPh sb="12" eb="14">
      <t>コウシン</t>
    </rPh>
    <rPh sb="14" eb="17">
      <t>オウトウビ</t>
    </rPh>
    <rPh sb="18" eb="21">
      <t>ヘンコウジ</t>
    </rPh>
    <rPh sb="22" eb="24">
      <t>ウワガ</t>
    </rPh>
    <phoneticPr fontId="2"/>
  </si>
  <si>
    <t>デフォルトで"保険期間（年数）"を引込</t>
    <rPh sb="7" eb="9">
      <t>ホケン</t>
    </rPh>
    <rPh sb="9" eb="11">
      <t>キカン</t>
    </rPh>
    <rPh sb="12" eb="14">
      <t>ネンスウ</t>
    </rPh>
    <rPh sb="16" eb="17">
      <t>ヒ</t>
    </rPh>
    <rPh sb="17" eb="18">
      <t>コ</t>
    </rPh>
    <phoneticPr fontId="2"/>
  </si>
  <si>
    <t>×</t>
    <phoneticPr fontId="2"/>
  </si>
  <si>
    <t>【原票用　引込データ作成のための各種判定（枝番00）　※除く枝分け関連項目】</t>
    <rPh sb="1" eb="3">
      <t>ゲンピョウ</t>
    </rPh>
    <rPh sb="3" eb="4">
      <t>ヨウ</t>
    </rPh>
    <rPh sb="5" eb="6">
      <t>ヒ</t>
    </rPh>
    <rPh sb="6" eb="7">
      <t>コ</t>
    </rPh>
    <rPh sb="10" eb="12">
      <t>サクセイ</t>
    </rPh>
    <rPh sb="16" eb="18">
      <t>カクシュ</t>
    </rPh>
    <rPh sb="18" eb="20">
      <t>ハンテイ</t>
    </rPh>
    <rPh sb="21" eb="23">
      <t>エダバン</t>
    </rPh>
    <rPh sb="28" eb="29">
      <t>ノゾ</t>
    </rPh>
    <rPh sb="30" eb="31">
      <t>エダ</t>
    </rPh>
    <rPh sb="31" eb="32">
      <t>ワ</t>
    </rPh>
    <rPh sb="33" eb="35">
      <t>カンレン</t>
    </rPh>
    <rPh sb="35" eb="37">
      <t>コウモク</t>
    </rPh>
    <phoneticPr fontId="2"/>
  </si>
  <si>
    <t>【原票用　引込データ作成のための各種判定（枝番00）　※枝分け関連項目】</t>
    <rPh sb="1" eb="3">
      <t>ゲンピョウ</t>
    </rPh>
    <rPh sb="3" eb="4">
      <t>ヨウ</t>
    </rPh>
    <rPh sb="5" eb="6">
      <t>ヒ</t>
    </rPh>
    <rPh sb="6" eb="7">
      <t>コ</t>
    </rPh>
    <rPh sb="10" eb="12">
      <t>サクセイ</t>
    </rPh>
    <rPh sb="16" eb="18">
      <t>カクシュ</t>
    </rPh>
    <rPh sb="18" eb="20">
      <t>ハンテイ</t>
    </rPh>
    <rPh sb="21" eb="23">
      <t>エダバン</t>
    </rPh>
    <rPh sb="28" eb="29">
      <t>エダ</t>
    </rPh>
    <rPh sb="29" eb="30">
      <t>ワ</t>
    </rPh>
    <rPh sb="31" eb="33">
      <t>カンレン</t>
    </rPh>
    <rPh sb="33" eb="35">
      <t>コウモク</t>
    </rPh>
    <phoneticPr fontId="2"/>
  </si>
  <si>
    <t>判定数値356・456&amp;J5＞0、357・457&amp;J7＞0の場合1で該当</t>
    <rPh sb="0" eb="2">
      <t>ハンテイ</t>
    </rPh>
    <rPh sb="2" eb="4">
      <t>スウチ</t>
    </rPh>
    <rPh sb="30" eb="32">
      <t>バアイ</t>
    </rPh>
    <rPh sb="34" eb="36">
      <t>ガイトウ</t>
    </rPh>
    <phoneticPr fontId="2"/>
  </si>
  <si>
    <t>取得対価総額</t>
    <rPh sb="0" eb="2">
      <t>シュトク</t>
    </rPh>
    <rPh sb="2" eb="4">
      <t>タイカ</t>
    </rPh>
    <rPh sb="4" eb="6">
      <t>ソウガク</t>
    </rPh>
    <phoneticPr fontId="2"/>
  </si>
  <si>
    <t>適用換算率（該当枝分）</t>
    <rPh sb="0" eb="2">
      <t>テキヨウ</t>
    </rPh>
    <rPh sb="2" eb="5">
      <t>カンサンリツ</t>
    </rPh>
    <rPh sb="6" eb="8">
      <t>ガイトウ</t>
    </rPh>
    <rPh sb="8" eb="9">
      <t>エダ</t>
    </rPh>
    <rPh sb="9" eb="10">
      <t>ブン</t>
    </rPh>
    <phoneticPr fontId="2"/>
  </si>
  <si>
    <t>対価の額／外貨（該当枝分）</t>
    <rPh sb="0" eb="2">
      <t>タイカ</t>
    </rPh>
    <rPh sb="3" eb="4">
      <t>ガク</t>
    </rPh>
    <rPh sb="5" eb="7">
      <t>ガイカ</t>
    </rPh>
    <rPh sb="8" eb="10">
      <t>ガイトウ</t>
    </rPh>
    <rPh sb="10" eb="11">
      <t>エダ</t>
    </rPh>
    <rPh sb="11" eb="12">
      <t>ブン</t>
    </rPh>
    <phoneticPr fontId="2"/>
  </si>
  <si>
    <t>取得対価の設定</t>
    <rPh sb="0" eb="2">
      <t>シュトク</t>
    </rPh>
    <rPh sb="2" eb="4">
      <t>タイカ</t>
    </rPh>
    <rPh sb="5" eb="7">
      <t>セッテイ</t>
    </rPh>
    <phoneticPr fontId="2"/>
  </si>
  <si>
    <t>対価の額／邦貨（該当枝分）</t>
    <rPh sb="0" eb="2">
      <t>タイカ</t>
    </rPh>
    <rPh sb="3" eb="4">
      <t>ガク</t>
    </rPh>
    <rPh sb="5" eb="7">
      <t>ホウカ</t>
    </rPh>
    <rPh sb="8" eb="10">
      <t>ガイトウ</t>
    </rPh>
    <rPh sb="10" eb="11">
      <t>エダ</t>
    </rPh>
    <rPh sb="11" eb="12">
      <t>ブン</t>
    </rPh>
    <phoneticPr fontId="2"/>
  </si>
  <si>
    <t>　※償還型（元本＋配当金）であっても上記に該当しない場合は、枝番00のみで対応する</t>
    <rPh sb="2" eb="4">
      <t>ショウカン</t>
    </rPh>
    <rPh sb="4" eb="5">
      <t>ガタ</t>
    </rPh>
    <rPh sb="6" eb="8">
      <t>ガンポン</t>
    </rPh>
    <rPh sb="9" eb="12">
      <t>ハイトウキン</t>
    </rPh>
    <rPh sb="18" eb="20">
      <t>ジョウキ</t>
    </rPh>
    <rPh sb="21" eb="23">
      <t>ガイトウ</t>
    </rPh>
    <rPh sb="26" eb="28">
      <t>バアイ</t>
    </rPh>
    <rPh sb="30" eb="32">
      <t>エダバン</t>
    </rPh>
    <rPh sb="37" eb="39">
      <t>タイオウ</t>
    </rPh>
    <phoneticPr fontId="2"/>
  </si>
  <si>
    <t>送金額、純資産額、額面価額</t>
    <rPh sb="0" eb="3">
      <t>ソウキンガク</t>
    </rPh>
    <rPh sb="4" eb="7">
      <t>ジュンシサン</t>
    </rPh>
    <rPh sb="7" eb="8">
      <t>ガク</t>
    </rPh>
    <rPh sb="9" eb="11">
      <t>ガクメン</t>
    </rPh>
    <rPh sb="11" eb="13">
      <t>カガク</t>
    </rPh>
    <phoneticPr fontId="2"/>
  </si>
  <si>
    <t>送金額：本葉D3=TRUE　純資産：本葉D5=TRUE　額面金額：本葉D4=TRUE　※純資産優先</t>
    <rPh sb="0" eb="3">
      <t>ソウキンガク</t>
    </rPh>
    <rPh sb="4" eb="6">
      <t>ホンヨウ</t>
    </rPh>
    <rPh sb="14" eb="17">
      <t>ジュンシサン</t>
    </rPh>
    <rPh sb="18" eb="20">
      <t>ホンヨウ</t>
    </rPh>
    <rPh sb="28" eb="30">
      <t>ガクメン</t>
    </rPh>
    <rPh sb="30" eb="32">
      <t>キンガク</t>
    </rPh>
    <rPh sb="33" eb="35">
      <t>ホンヨウ</t>
    </rPh>
    <rPh sb="44" eb="47">
      <t>ジュンシサン</t>
    </rPh>
    <rPh sb="47" eb="49">
      <t>ユウセン</t>
    </rPh>
    <phoneticPr fontId="2"/>
  </si>
  <si>
    <t>上記対価の額／外貨（該当枝分）×適用換算率（該当枝分）</t>
    <rPh sb="0" eb="2">
      <t>ジョウキ</t>
    </rPh>
    <rPh sb="2" eb="4">
      <t>タイカ</t>
    </rPh>
    <rPh sb="5" eb="6">
      <t>ガク</t>
    </rPh>
    <rPh sb="7" eb="9">
      <t>ガイカ</t>
    </rPh>
    <rPh sb="16" eb="18">
      <t>テキヨウ</t>
    </rPh>
    <rPh sb="18" eb="21">
      <t>カンサンリツ</t>
    </rPh>
    <rPh sb="22" eb="24">
      <t>ガイトウ</t>
    </rPh>
    <rPh sb="24" eb="25">
      <t>エダ</t>
    </rPh>
    <rPh sb="25" eb="26">
      <t>ブン</t>
    </rPh>
    <phoneticPr fontId="2"/>
  </si>
  <si>
    <t>純資産：R51　送金１回：本葉J5　送金複数回：本葉J7　※純資産優先</t>
    <rPh sb="0" eb="3">
      <t>ジュンシサン</t>
    </rPh>
    <rPh sb="8" eb="10">
      <t>ソウキン</t>
    </rPh>
    <rPh sb="11" eb="12">
      <t>カイ</t>
    </rPh>
    <rPh sb="13" eb="15">
      <t>ホンヨウ</t>
    </rPh>
    <rPh sb="30" eb="33">
      <t>ジュンシサン</t>
    </rPh>
    <rPh sb="33" eb="35">
      <t>ユウセン</t>
    </rPh>
    <phoneticPr fontId="2"/>
  </si>
  <si>
    <t>純資産：R52　送金１回：D54　送金複数回：J52　※純資産優先</t>
    <rPh sb="0" eb="3">
      <t>ジュンシサン</t>
    </rPh>
    <rPh sb="8" eb="10">
      <t>ソウキン</t>
    </rPh>
    <rPh sb="11" eb="12">
      <t>カイ</t>
    </rPh>
    <rPh sb="28" eb="31">
      <t>ジュンシサン</t>
    </rPh>
    <rPh sb="31" eb="33">
      <t>ユウセン</t>
    </rPh>
    <phoneticPr fontId="2"/>
  </si>
  <si>
    <t>均等利配（配当付保／初回配当額（邦貨））</t>
    <rPh sb="0" eb="2">
      <t>キントウ</t>
    </rPh>
    <rPh sb="2" eb="3">
      <t>リ</t>
    </rPh>
    <rPh sb="3" eb="4">
      <t>クバル</t>
    </rPh>
    <phoneticPr fontId="2"/>
  </si>
  <si>
    <t>純資産優先</t>
    <rPh sb="0" eb="3">
      <t>ジュンシサン</t>
    </rPh>
    <rPh sb="3" eb="5">
      <t>ユウセン</t>
    </rPh>
    <phoneticPr fontId="2"/>
  </si>
  <si>
    <t>－</t>
    <phoneticPr fontId="2"/>
  </si>
  <si>
    <t>送金回数合計</t>
    <rPh sb="0" eb="2">
      <t>ソウキン</t>
    </rPh>
    <rPh sb="2" eb="4">
      <t>カイスウ</t>
    </rPh>
    <rPh sb="4" eb="6">
      <t>ゴウケイ</t>
    </rPh>
    <phoneticPr fontId="2"/>
  </si>
  <si>
    <t>最初の送金予定日の検索</t>
    <rPh sb="0" eb="2">
      <t>サイショ</t>
    </rPh>
    <rPh sb="3" eb="5">
      <t>ソウキン</t>
    </rPh>
    <rPh sb="5" eb="8">
      <t>ヨテイビ</t>
    </rPh>
    <rPh sb="9" eb="11">
      <t>ケンサク</t>
    </rPh>
    <phoneticPr fontId="2"/>
  </si>
  <si>
    <t>"新規"は、NEXIの引受承認後に申込書を提出する日付を記入し、"更新"は、更新応当月の２ヶ月前の末日までの日付を記入してください
※数値として読み取るため文字列に変換せず、そのまま入力してください（YYYY/MM/DDが数式バーに表示されます）</t>
    <rPh sb="1" eb="3">
      <t>シンキ</t>
    </rPh>
    <rPh sb="11" eb="13">
      <t>ヒキウケ</t>
    </rPh>
    <rPh sb="13" eb="16">
      <t>ショウニンゴ</t>
    </rPh>
    <rPh sb="17" eb="20">
      <t>モウシコミショ</t>
    </rPh>
    <rPh sb="21" eb="23">
      <t>テイシュツ</t>
    </rPh>
    <rPh sb="25" eb="27">
      <t>ヒヅケ</t>
    </rPh>
    <rPh sb="28" eb="30">
      <t>キニュウ</t>
    </rPh>
    <rPh sb="33" eb="35">
      <t>コウシン</t>
    </rPh>
    <rPh sb="38" eb="40">
      <t>コウシン</t>
    </rPh>
    <rPh sb="40" eb="42">
      <t>オウトウ</t>
    </rPh>
    <rPh sb="42" eb="43">
      <t>ツキ</t>
    </rPh>
    <rPh sb="46" eb="47">
      <t>ゲツ</t>
    </rPh>
    <rPh sb="47" eb="48">
      <t>マエ</t>
    </rPh>
    <rPh sb="49" eb="51">
      <t>マツジツ</t>
    </rPh>
    <rPh sb="54" eb="56">
      <t>ヒヅケ</t>
    </rPh>
    <rPh sb="57" eb="59">
      <t>キニュウ</t>
    </rPh>
    <rPh sb="67" eb="69">
      <t>スウチ</t>
    </rPh>
    <rPh sb="72" eb="73">
      <t>ヨ</t>
    </rPh>
    <rPh sb="74" eb="75">
      <t>ト</t>
    </rPh>
    <rPh sb="78" eb="81">
      <t>モジレツ</t>
    </rPh>
    <rPh sb="82" eb="84">
      <t>ヘンカン</t>
    </rPh>
    <rPh sb="91" eb="93">
      <t>ニュウリョク</t>
    </rPh>
    <rPh sb="111" eb="113">
      <t>スウシキ</t>
    </rPh>
    <rPh sb="116" eb="118">
      <t>ヒョウジ</t>
    </rPh>
    <phoneticPr fontId="2"/>
  </si>
  <si>
    <t>純資産：１回　それ以外：送金回数（予定は含まない）</t>
    <rPh sb="0" eb="3">
      <t>ジュンシサン</t>
    </rPh>
    <rPh sb="5" eb="6">
      <t>カイ</t>
    </rPh>
    <rPh sb="9" eb="11">
      <t>イガイ</t>
    </rPh>
    <rPh sb="12" eb="14">
      <t>ソウキン</t>
    </rPh>
    <rPh sb="14" eb="16">
      <t>カイスウ</t>
    </rPh>
    <rPh sb="17" eb="19">
      <t>ヨテイ</t>
    </rPh>
    <rPh sb="20" eb="21">
      <t>フク</t>
    </rPh>
    <phoneticPr fontId="2"/>
  </si>
  <si>
    <t>純資産</t>
    <rPh sb="0" eb="3">
      <t>ジュンシサン</t>
    </rPh>
    <phoneticPr fontId="2"/>
  </si>
  <si>
    <t>送金１回</t>
    <rPh sb="0" eb="2">
      <t>ソウキン</t>
    </rPh>
    <rPh sb="3" eb="4">
      <t>カイ</t>
    </rPh>
    <phoneticPr fontId="2"/>
  </si>
  <si>
    <t>外貨相違のチェック</t>
    <rPh sb="0" eb="2">
      <t>ガイカ</t>
    </rPh>
    <rPh sb="2" eb="4">
      <t>ソウイ</t>
    </rPh>
    <phoneticPr fontId="2"/>
  </si>
  <si>
    <t>対価の複合を含む</t>
    <rPh sb="0" eb="2">
      <t>タイカ</t>
    </rPh>
    <rPh sb="3" eb="5">
      <t>フクゴウ</t>
    </rPh>
    <rPh sb="6" eb="7">
      <t>フク</t>
    </rPh>
    <phoneticPr fontId="2"/>
  </si>
  <si>
    <t>I17：S17が一つでも相違：T17≧2</t>
    <rPh sb="8" eb="9">
      <t>ヒト</t>
    </rPh>
    <rPh sb="12" eb="14">
      <t>ソウイ</t>
    </rPh>
    <phoneticPr fontId="2"/>
  </si>
  <si>
    <t>I16：S16が一つでも相違：T16≧2</t>
    <rPh sb="8" eb="9">
      <t>ヒト</t>
    </rPh>
    <rPh sb="12" eb="14">
      <t>ソウイ</t>
    </rPh>
    <phoneticPr fontId="2"/>
  </si>
  <si>
    <t>相違数（全体）</t>
    <rPh sb="0" eb="2">
      <t>ソウイ</t>
    </rPh>
    <rPh sb="2" eb="3">
      <t>スウ</t>
    </rPh>
    <rPh sb="4" eb="6">
      <t>ゼンタイ</t>
    </rPh>
    <phoneticPr fontId="2"/>
  </si>
  <si>
    <t>相違数（複数回のみ）</t>
    <rPh sb="0" eb="2">
      <t>ソウイ</t>
    </rPh>
    <rPh sb="2" eb="3">
      <t>スウ</t>
    </rPh>
    <rPh sb="4" eb="7">
      <t>フクスウカイ</t>
    </rPh>
    <phoneticPr fontId="2"/>
  </si>
  <si>
    <t>項目毎枝必要数</t>
    <rPh sb="0" eb="2">
      <t>コウモク</t>
    </rPh>
    <rPh sb="2" eb="3">
      <t>ゴト</t>
    </rPh>
    <rPh sb="3" eb="4">
      <t>エダ</t>
    </rPh>
    <rPh sb="4" eb="7">
      <t>ヒツヨウスウ</t>
    </rPh>
    <phoneticPr fontId="2"/>
  </si>
  <si>
    <t>（コ）J54</t>
    <phoneticPr fontId="2"/>
  </si>
  <si>
    <t>（コ）J55</t>
    <phoneticPr fontId="2"/>
  </si>
  <si>
    <t>特記事項</t>
    <rPh sb="0" eb="2">
      <t>トッキ</t>
    </rPh>
    <rPh sb="2" eb="4">
      <t>ジコウ</t>
    </rPh>
    <phoneticPr fontId="2"/>
  </si>
  <si>
    <t>告知事項</t>
    <rPh sb="0" eb="2">
      <t>コクチ</t>
    </rPh>
    <rPh sb="2" eb="4">
      <t>ジコウ</t>
    </rPh>
    <phoneticPr fontId="2"/>
  </si>
  <si>
    <t>000-000000-0</t>
    <phoneticPr fontId="2"/>
  </si>
  <si>
    <t>決算月（MM）</t>
    <rPh sb="0" eb="2">
      <t>ケッサン</t>
    </rPh>
    <rPh sb="2" eb="3">
      <t>ヅキ</t>
    </rPh>
    <phoneticPr fontId="2"/>
  </si>
  <si>
    <t>×</t>
    <phoneticPr fontId="2"/>
  </si>
  <si>
    <t>○</t>
    <phoneticPr fontId="2"/>
  </si>
  <si>
    <t>文書番号付与時に自動採番</t>
    <rPh sb="0" eb="1">
      <t>ブンショ</t>
    </rPh>
    <rPh sb="1" eb="3">
      <t>バンゴウ</t>
    </rPh>
    <rPh sb="3" eb="5">
      <t>フヨ</t>
    </rPh>
    <rPh sb="5" eb="6">
      <t>ジ</t>
    </rPh>
    <rPh sb="6" eb="8">
      <t>ジドウ</t>
    </rPh>
    <rPh sb="8" eb="10">
      <t>サイバン</t>
    </rPh>
    <phoneticPr fontId="2"/>
  </si>
  <si>
    <t>←○</t>
    <phoneticPr fontId="2"/>
  </si>
  <si>
    <t>純資産のみ／保険責任開始日とすることに違和感があれば手入力する</t>
    <rPh sb="0" eb="3">
      <t>ジュンシサン</t>
    </rPh>
    <rPh sb="6" eb="8">
      <t>ホケン</t>
    </rPh>
    <rPh sb="8" eb="10">
      <t>セキニン</t>
    </rPh>
    <rPh sb="10" eb="13">
      <t>カイシビ</t>
    </rPh>
    <rPh sb="19" eb="22">
      <t>イワカン</t>
    </rPh>
    <rPh sb="26" eb="29">
      <t>テニュウリョク</t>
    </rPh>
    <phoneticPr fontId="2"/>
  </si>
  <si>
    <t>効率化のため入力不要とする</t>
    <rPh sb="0" eb="3">
      <t>コウリツカ</t>
    </rPh>
    <rPh sb="6" eb="8">
      <t>ニュウリョク</t>
    </rPh>
    <rPh sb="8" eb="10">
      <t>フヨウ</t>
    </rPh>
    <phoneticPr fontId="2"/>
  </si>
  <si>
    <t>【枝分け処理】部分損のみ（重要資産付帯せず）は枝分け必要、のみ特約は部分損申請書で枝分け判定</t>
    <rPh sb="1" eb="2">
      <t>エダ</t>
    </rPh>
    <rPh sb="2" eb="3">
      <t>ワ</t>
    </rPh>
    <rPh sb="4" eb="6">
      <t>ショリ</t>
    </rPh>
    <rPh sb="7" eb="9">
      <t>ブブン</t>
    </rPh>
    <rPh sb="9" eb="10">
      <t>ゾン</t>
    </rPh>
    <rPh sb="13" eb="15">
      <t>ジュウヨウ</t>
    </rPh>
    <rPh sb="15" eb="17">
      <t>シサン</t>
    </rPh>
    <rPh sb="17" eb="19">
      <t>フタイ</t>
    </rPh>
    <rPh sb="23" eb="24">
      <t>エダ</t>
    </rPh>
    <rPh sb="24" eb="25">
      <t>ワ</t>
    </rPh>
    <rPh sb="26" eb="28">
      <t>ヒツヨウ</t>
    </rPh>
    <rPh sb="31" eb="33">
      <t>トクヤク</t>
    </rPh>
    <rPh sb="34" eb="36">
      <t>ブブン</t>
    </rPh>
    <rPh sb="36" eb="37">
      <t>ゾン</t>
    </rPh>
    <rPh sb="37" eb="40">
      <t>シンセイショ</t>
    </rPh>
    <rPh sb="41" eb="42">
      <t>エダ</t>
    </rPh>
    <rPh sb="42" eb="43">
      <t>ワ</t>
    </rPh>
    <rPh sb="44" eb="46">
      <t>ハンテイ</t>
    </rPh>
    <phoneticPr fontId="2"/>
  </si>
  <si>
    <t>分岐要因５</t>
    <rPh sb="0" eb="2">
      <t>ブンキ</t>
    </rPh>
    <rPh sb="2" eb="4">
      <t>ヨウイン</t>
    </rPh>
    <phoneticPr fontId="2"/>
  </si>
  <si>
    <t>なし</t>
    <phoneticPr fontId="2"/>
  </si>
  <si>
    <t>なし</t>
    <phoneticPr fontId="2"/>
  </si>
  <si>
    <t>－</t>
    <phoneticPr fontId="2"/>
  </si>
  <si>
    <t>○</t>
    <phoneticPr fontId="2"/>
  </si>
  <si>
    <t>案件審査表で入力（部分損申請書からデータ引込）</t>
    <rPh sb="0" eb="1">
      <t>アンケン</t>
    </rPh>
    <rPh sb="1" eb="4">
      <t>シンサヒョウ</t>
    </rPh>
    <rPh sb="5" eb="7">
      <t>ニュウリョク</t>
    </rPh>
    <rPh sb="8" eb="9">
      <t>ブブン</t>
    </rPh>
    <rPh sb="9" eb="11">
      <t>ソンシツ</t>
    </rPh>
    <rPh sb="11" eb="14">
      <t>シンセイショ</t>
    </rPh>
    <rPh sb="18" eb="19">
      <t>ヒ</t>
    </rPh>
    <rPh sb="19" eb="20">
      <t>コ</t>
    </rPh>
    <phoneticPr fontId="2"/>
  </si>
  <si>
    <t>部分損（要因５）に基づき料率が相違する場合に枝分けが必要（部分損を要因カウントする）</t>
    <rPh sb="0" eb="2">
      <t>ブブン</t>
    </rPh>
    <rPh sb="2" eb="3">
      <t>ソン</t>
    </rPh>
    <rPh sb="4" eb="6">
      <t>ヨウイン</t>
    </rPh>
    <rPh sb="9" eb="10">
      <t>モト</t>
    </rPh>
    <rPh sb="12" eb="14">
      <t>リョウリツ</t>
    </rPh>
    <rPh sb="15" eb="17">
      <t>ソウイ</t>
    </rPh>
    <rPh sb="19" eb="21">
      <t>バアイ</t>
    </rPh>
    <rPh sb="22" eb="23">
      <t>エダ</t>
    </rPh>
    <rPh sb="23" eb="24">
      <t>ワ</t>
    </rPh>
    <rPh sb="26" eb="28">
      <t>ヒツヨウ</t>
    </rPh>
    <rPh sb="29" eb="31">
      <t>ブブン</t>
    </rPh>
    <rPh sb="31" eb="32">
      <t>ソン</t>
    </rPh>
    <rPh sb="33" eb="35">
      <t>ヨウイン</t>
    </rPh>
    <phoneticPr fontId="2"/>
  </si>
  <si>
    <t>増資又は更新で証券統合、送金確定通知で枝分けする場合</t>
    <rPh sb="0" eb="2">
      <t>ゾウシ</t>
    </rPh>
    <rPh sb="2" eb="3">
      <t>マタ</t>
    </rPh>
    <rPh sb="4" eb="6">
      <t>コウシン</t>
    </rPh>
    <rPh sb="7" eb="9">
      <t>ショウケン</t>
    </rPh>
    <rPh sb="9" eb="11">
      <t>トウゴウ</t>
    </rPh>
    <rPh sb="12" eb="14">
      <t>ソウキン</t>
    </rPh>
    <rPh sb="14" eb="16">
      <t>カクテイ</t>
    </rPh>
    <rPh sb="16" eb="18">
      <t>ツウチ</t>
    </rPh>
    <rPh sb="19" eb="20">
      <t>エダ</t>
    </rPh>
    <rPh sb="20" eb="21">
      <t>ワ</t>
    </rPh>
    <rPh sb="24" eb="26">
      <t>バアイ</t>
    </rPh>
    <phoneticPr fontId="2"/>
  </si>
  <si>
    <t>増資又は更新で証券統合する場合／内諾日or申込日の遅い方のため申込日１日を採用</t>
    <rPh sb="0" eb="1">
      <t>ゾウシ</t>
    </rPh>
    <rPh sb="1" eb="2">
      <t>マタ</t>
    </rPh>
    <rPh sb="3" eb="5">
      <t>コウシン</t>
    </rPh>
    <rPh sb="6" eb="8">
      <t>ショウケン</t>
    </rPh>
    <rPh sb="8" eb="10">
      <t>トウゴウ</t>
    </rPh>
    <rPh sb="12" eb="14">
      <t>バアイ</t>
    </rPh>
    <rPh sb="15" eb="16">
      <t>ナイダク</t>
    </rPh>
    <rPh sb="16" eb="17">
      <t>ビ</t>
    </rPh>
    <rPh sb="19" eb="22">
      <t>モウシコミビ</t>
    </rPh>
    <rPh sb="23" eb="24">
      <t>オソ</t>
    </rPh>
    <rPh sb="25" eb="26">
      <t>ホウ</t>
    </rPh>
    <rPh sb="29" eb="32">
      <t>モウシコミビ</t>
    </rPh>
    <rPh sb="33" eb="34">
      <t>ニチ</t>
    </rPh>
    <rPh sb="35" eb="37">
      <t>サイヨウ</t>
    </rPh>
    <phoneticPr fontId="2"/>
  </si>
  <si>
    <t>増資又は更新で統合</t>
    <rPh sb="0" eb="2">
      <t>ゾウシ</t>
    </rPh>
    <rPh sb="2" eb="3">
      <t>マタ</t>
    </rPh>
    <rPh sb="4" eb="6">
      <t>コウシン</t>
    </rPh>
    <rPh sb="7" eb="9">
      <t>トウゴウ</t>
    </rPh>
    <phoneticPr fontId="2"/>
  </si>
  <si>
    <t>増資又は更新：TRUEかつ証券統合：TRUEの場合</t>
    <rPh sb="0" eb="2">
      <t>ゾウシ</t>
    </rPh>
    <rPh sb="2" eb="3">
      <t>マタ</t>
    </rPh>
    <rPh sb="4" eb="6">
      <t>コウシン</t>
    </rPh>
    <rPh sb="13" eb="15">
      <t>ショウケン</t>
    </rPh>
    <rPh sb="15" eb="17">
      <t>トウゴウ</t>
    </rPh>
    <rPh sb="23" eb="25">
      <t>バアイ</t>
    </rPh>
    <phoneticPr fontId="2"/>
  </si>
  <si>
    <t>G28,D29</t>
    <phoneticPr fontId="2"/>
  </si>
  <si>
    <t>G28,R22</t>
    <phoneticPr fontId="2"/>
  </si>
  <si>
    <t>部分損付帯or配当金付帯の場合は3（枝00がプレミアムの枝となることはないため）</t>
    <rPh sb="0" eb="1">
      <t>ブブン</t>
    </rPh>
    <rPh sb="1" eb="2">
      <t>ソン</t>
    </rPh>
    <rPh sb="2" eb="4">
      <t>フタイ</t>
    </rPh>
    <rPh sb="6" eb="9">
      <t>ハイトウキン</t>
    </rPh>
    <rPh sb="9" eb="11">
      <t>フタイ</t>
    </rPh>
    <rPh sb="12" eb="14">
      <t>バアイ</t>
    </rPh>
    <rPh sb="17" eb="18">
      <t>エダ</t>
    </rPh>
    <rPh sb="27" eb="28">
      <t>エダ</t>
    </rPh>
    <phoneticPr fontId="2"/>
  </si>
  <si>
    <t>配当金付保の場合、初回配当金額（邦貨）</t>
    <rPh sb="0" eb="3">
      <t>ハイトウキン</t>
    </rPh>
    <rPh sb="3" eb="5">
      <t>フホ</t>
    </rPh>
    <rPh sb="6" eb="8">
      <t>バアイ</t>
    </rPh>
    <rPh sb="9" eb="11">
      <t>ショカイ</t>
    </rPh>
    <rPh sb="11" eb="13">
      <t>ハイトウ</t>
    </rPh>
    <rPh sb="13" eb="15">
      <t>キンガク</t>
    </rPh>
    <rPh sb="16" eb="18">
      <t>ホウカ</t>
    </rPh>
    <phoneticPr fontId="2"/>
  </si>
  <si>
    <t>⑤部分損特約付帯</t>
    <rPh sb="1" eb="3">
      <t>ブブン</t>
    </rPh>
    <rPh sb="3" eb="4">
      <t>ゾン</t>
    </rPh>
    <rPh sb="4" eb="6">
      <t>トクヤク</t>
    </rPh>
    <rPh sb="6" eb="8">
      <t>フタイ</t>
    </rPh>
    <phoneticPr fontId="2"/>
  </si>
  <si>
    <t>重要資産なし</t>
    <rPh sb="0" eb="2">
      <t>ジュウヨウ</t>
    </rPh>
    <rPh sb="2" eb="4">
      <t>シサン</t>
    </rPh>
    <phoneticPr fontId="2"/>
  </si>
  <si>
    <t>（コ）J57</t>
    <phoneticPr fontId="2"/>
  </si>
  <si>
    <t>※</t>
    <phoneticPr fontId="2"/>
  </si>
  <si>
    <t>SP1上の区分</t>
    <rPh sb="3" eb="4">
      <t>ジョウ</t>
    </rPh>
    <rPh sb="5" eb="7">
      <t>クブン</t>
    </rPh>
    <phoneticPr fontId="2"/>
  </si>
  <si>
    <t>証券上の
表示箇所</t>
    <rPh sb="0" eb="2">
      <t>ショウケン</t>
    </rPh>
    <rPh sb="2" eb="3">
      <t>ジョウ</t>
    </rPh>
    <rPh sb="5" eb="7">
      <t>ヒョウジ</t>
    </rPh>
    <rPh sb="7" eb="9">
      <t>カショ</t>
    </rPh>
    <phoneticPr fontId="2"/>
  </si>
  <si>
    <t>対価の額毎の設定外貨と設定換算率（送金予定を含まない）</t>
    <rPh sb="0" eb="2">
      <t>タイカ</t>
    </rPh>
    <rPh sb="3" eb="4">
      <t>ガク</t>
    </rPh>
    <rPh sb="4" eb="5">
      <t>ゴト</t>
    </rPh>
    <rPh sb="6" eb="8">
      <t>セッテイ</t>
    </rPh>
    <rPh sb="8" eb="10">
      <t>ガイカ</t>
    </rPh>
    <rPh sb="11" eb="13">
      <t>セッテイ</t>
    </rPh>
    <rPh sb="13" eb="16">
      <t>カンサンリツ</t>
    </rPh>
    <rPh sb="17" eb="19">
      <t>ソウキン</t>
    </rPh>
    <rPh sb="19" eb="21">
      <t>ヨテイ</t>
    </rPh>
    <rPh sb="22" eb="23">
      <t>フク</t>
    </rPh>
    <phoneticPr fontId="2"/>
  </si>
  <si>
    <t>相違数のカウント</t>
    <rPh sb="0" eb="2">
      <t>ソウイ</t>
    </rPh>
    <rPh sb="2" eb="3">
      <t>スウ</t>
    </rPh>
    <phoneticPr fontId="2"/>
  </si>
  <si>
    <t>全体</t>
    <rPh sb="0" eb="2">
      <t>ゼンタイ</t>
    </rPh>
    <phoneticPr fontId="2"/>
  </si>
  <si>
    <t>送金(1)-(9）</t>
    <rPh sb="0" eb="2">
      <t>ソウキン</t>
    </rPh>
    <phoneticPr fontId="2"/>
  </si>
  <si>
    <t>設定外貨</t>
    <rPh sb="0" eb="2">
      <t>セッテイ</t>
    </rPh>
    <rPh sb="2" eb="4">
      <t>ガイカ</t>
    </rPh>
    <phoneticPr fontId="2"/>
  </si>
  <si>
    <t>設定換算率</t>
    <rPh sb="0" eb="2">
      <t>セッテイ</t>
    </rPh>
    <rPh sb="2" eb="5">
      <t>カンサンリツ</t>
    </rPh>
    <phoneticPr fontId="2"/>
  </si>
  <si>
    <t>中途更改は新規、無償増資は増資と見做す。更新、更改は証番を複合して引込</t>
    <rPh sb="0" eb="2">
      <t>チュウト</t>
    </rPh>
    <rPh sb="2" eb="4">
      <t>コウカイ</t>
    </rPh>
    <rPh sb="5" eb="7">
      <t>シンキ</t>
    </rPh>
    <rPh sb="8" eb="10">
      <t>ムショウ</t>
    </rPh>
    <rPh sb="10" eb="12">
      <t>ゾウシ</t>
    </rPh>
    <rPh sb="13" eb="15">
      <t>ゾウシ</t>
    </rPh>
    <rPh sb="16" eb="18">
      <t>ミナ</t>
    </rPh>
    <rPh sb="20" eb="22">
      <t>コウシン</t>
    </rPh>
    <rPh sb="23" eb="25">
      <t>コウカイ</t>
    </rPh>
    <rPh sb="26" eb="27">
      <t>アカシ</t>
    </rPh>
    <rPh sb="27" eb="28">
      <t>バン</t>
    </rPh>
    <rPh sb="29" eb="31">
      <t>フクゴウ</t>
    </rPh>
    <rPh sb="33" eb="35">
      <t>ヒキコミ</t>
    </rPh>
    <phoneticPr fontId="2"/>
  </si>
  <si>
    <t>最終判定</t>
    <rPh sb="0" eb="2">
      <t>サイシュウ</t>
    </rPh>
    <rPh sb="2" eb="4">
      <t>ハンテイ</t>
    </rPh>
    <phoneticPr fontId="2"/>
  </si>
  <si>
    <t>○必要 ×不要</t>
    <phoneticPr fontId="2"/>
  </si>
  <si>
    <t>（コ）J53</t>
    <phoneticPr fontId="2"/>
  </si>
  <si>
    <t>（コ）J56</t>
    <phoneticPr fontId="2"/>
  </si>
  <si>
    <r>
      <t xml:space="preserve">てん補対象範囲のタイプが、混合型、償還型の場合には、配当金のお申込内容等を記入してください
&lt;保険の対象となる金額&gt;　※保険金額は以下の数値に設定付保割合を乗じた数値となります
</t>
    </r>
    <r>
      <rPr>
        <b/>
        <sz val="9"/>
        <rFont val="ＭＳ Ｐゴシック"/>
        <family val="3"/>
        <charset val="128"/>
      </rPr>
      <t xml:space="preserve">[ 定額の場合 ] </t>
    </r>
    <r>
      <rPr>
        <sz val="9"/>
        <rFont val="ＭＳ Ｐゴシック"/>
        <family val="3"/>
        <charset val="128"/>
      </rPr>
      <t xml:space="preserve">「③今回引き受ける対価の額」に対する定額の割合（百分率小数点第3位切捨て）を一旦計算し、同割合を③に乗じた数値
</t>
    </r>
    <r>
      <rPr>
        <b/>
        <sz val="9"/>
        <rFont val="ＭＳ Ｐゴシック"/>
        <family val="3"/>
        <charset val="128"/>
      </rPr>
      <t>[ 定率の場合 ]</t>
    </r>
    <r>
      <rPr>
        <sz val="9"/>
        <rFont val="ＭＳ Ｐゴシック"/>
        <family val="3"/>
        <charset val="128"/>
      </rPr>
      <t xml:space="preserve"> 「③今回引き受ける対価の額」に定率（百分率小数点第3位切捨て）を乗じた数値</t>
    </r>
    <rPh sb="2" eb="3">
      <t>ポ</t>
    </rPh>
    <rPh sb="3" eb="5">
      <t>タイショウ</t>
    </rPh>
    <rPh sb="5" eb="7">
      <t>ハンイ</t>
    </rPh>
    <rPh sb="13" eb="16">
      <t>コンゴウガタ</t>
    </rPh>
    <rPh sb="17" eb="19">
      <t>ショウカン</t>
    </rPh>
    <rPh sb="19" eb="20">
      <t>ガタ</t>
    </rPh>
    <rPh sb="21" eb="23">
      <t>バアイ</t>
    </rPh>
    <rPh sb="26" eb="29">
      <t>ハイトウキン</t>
    </rPh>
    <rPh sb="31" eb="33">
      <t>モウシコミ</t>
    </rPh>
    <rPh sb="33" eb="35">
      <t>ナイヨウ</t>
    </rPh>
    <rPh sb="35" eb="36">
      <t>トウ</t>
    </rPh>
    <rPh sb="37" eb="39">
      <t>キニュウ</t>
    </rPh>
    <rPh sb="47" eb="49">
      <t>ホケン</t>
    </rPh>
    <rPh sb="50" eb="52">
      <t>タイショウ</t>
    </rPh>
    <rPh sb="55" eb="57">
      <t>キンガク</t>
    </rPh>
    <rPh sb="60" eb="62">
      <t>ホケン</t>
    </rPh>
    <rPh sb="62" eb="64">
      <t>キンガク</t>
    </rPh>
    <rPh sb="65" eb="67">
      <t>イカ</t>
    </rPh>
    <rPh sb="68" eb="70">
      <t>スウチ</t>
    </rPh>
    <rPh sb="71" eb="73">
      <t>セッテイ</t>
    </rPh>
    <rPh sb="73" eb="75">
      <t>フホ</t>
    </rPh>
    <rPh sb="75" eb="77">
      <t>ワリアイ</t>
    </rPh>
    <rPh sb="78" eb="79">
      <t>ジョウ</t>
    </rPh>
    <rPh sb="81" eb="83">
      <t>スウチ</t>
    </rPh>
    <rPh sb="91" eb="93">
      <t>テイガク</t>
    </rPh>
    <rPh sb="94" eb="96">
      <t>バアイ</t>
    </rPh>
    <rPh sb="101" eb="103">
      <t>コンカイ</t>
    </rPh>
    <rPh sb="103" eb="104">
      <t>ヒ</t>
    </rPh>
    <rPh sb="105" eb="106">
      <t>ウ</t>
    </rPh>
    <rPh sb="108" eb="110">
      <t>タイカ</t>
    </rPh>
    <rPh sb="111" eb="112">
      <t>ガク</t>
    </rPh>
    <rPh sb="114" eb="115">
      <t>タイ</t>
    </rPh>
    <rPh sb="117" eb="119">
      <t>テイガク</t>
    </rPh>
    <rPh sb="120" eb="122">
      <t>ワリアイ</t>
    </rPh>
    <rPh sb="123" eb="126">
      <t>ヒャクブンリツ</t>
    </rPh>
    <rPh sb="126" eb="129">
      <t>ショウスウテン</t>
    </rPh>
    <rPh sb="129" eb="130">
      <t>ダイ</t>
    </rPh>
    <rPh sb="131" eb="132">
      <t>イ</t>
    </rPh>
    <rPh sb="132" eb="133">
      <t>キ</t>
    </rPh>
    <rPh sb="133" eb="134">
      <t>ス</t>
    </rPh>
    <rPh sb="137" eb="139">
      <t>イッタン</t>
    </rPh>
    <rPh sb="139" eb="141">
      <t>ケイサン</t>
    </rPh>
    <rPh sb="143" eb="144">
      <t>ドウ</t>
    </rPh>
    <rPh sb="144" eb="146">
      <t>ワリアイ</t>
    </rPh>
    <rPh sb="149" eb="150">
      <t>ジョウ</t>
    </rPh>
    <rPh sb="152" eb="154">
      <t>スウチ</t>
    </rPh>
    <rPh sb="157" eb="159">
      <t>テイリツ</t>
    </rPh>
    <rPh sb="160" eb="162">
      <t>バアイ</t>
    </rPh>
    <rPh sb="180" eb="182">
      <t>テイリツ</t>
    </rPh>
    <rPh sb="197" eb="198">
      <t>ジョウ</t>
    </rPh>
    <rPh sb="200" eb="202">
      <t>スウチ</t>
    </rPh>
    <phoneticPr fontId="2"/>
  </si>
  <si>
    <t>本葉N54×本葉N55と同数値</t>
    <rPh sb="0" eb="2">
      <t>ホンヨウ</t>
    </rPh>
    <rPh sb="6" eb="8">
      <t>ホンヨウ</t>
    </rPh>
    <rPh sb="12" eb="13">
      <t>ドウ</t>
    </rPh>
    <rPh sb="13" eb="15">
      <t>スウチ</t>
    </rPh>
    <phoneticPr fontId="2"/>
  </si>
  <si>
    <t>通貨名称（額面金額が"0"の場合はブランク）</t>
    <rPh sb="0" eb="2">
      <t>ツウカ</t>
    </rPh>
    <rPh sb="2" eb="4">
      <t>メイショウ</t>
    </rPh>
    <rPh sb="5" eb="7">
      <t>ガクメン</t>
    </rPh>
    <rPh sb="7" eb="9">
      <t>キンガク</t>
    </rPh>
    <rPh sb="14" eb="16">
      <t>バアイ</t>
    </rPh>
    <phoneticPr fontId="2"/>
  </si>
  <si>
    <t>"3"を表示</t>
    <rPh sb="4" eb="6">
      <t>ヒョウジ</t>
    </rPh>
    <phoneticPr fontId="2"/>
  </si>
  <si>
    <t>"4"を表示</t>
    <rPh sb="4" eb="6">
      <t>ヒョウジ</t>
    </rPh>
    <phoneticPr fontId="2"/>
  </si>
  <si>
    <t>"5"を表示</t>
    <rPh sb="4" eb="6">
      <t>ヒョウジ</t>
    </rPh>
    <phoneticPr fontId="2"/>
  </si>
  <si>
    <t>"6"を表示</t>
    <rPh sb="4" eb="6">
      <t>ヒョウジ</t>
    </rPh>
    <phoneticPr fontId="2"/>
  </si>
  <si>
    <t>"7"を表示</t>
    <rPh sb="4" eb="6">
      <t>ヒョウジ</t>
    </rPh>
    <phoneticPr fontId="2"/>
  </si>
  <si>
    <t>"11"を表示</t>
    <rPh sb="5" eb="7">
      <t>ヒョウジ</t>
    </rPh>
    <phoneticPr fontId="2"/>
  </si>
  <si>
    <t>"12"を表示</t>
    <rPh sb="5" eb="7">
      <t>ヒョウジ</t>
    </rPh>
    <phoneticPr fontId="2"/>
  </si>
  <si>
    <t>送金額、額面金額</t>
    <rPh sb="0" eb="3">
      <t>ソウキンガク</t>
    </rPh>
    <rPh sb="4" eb="6">
      <t>ガクメン</t>
    </rPh>
    <rPh sb="6" eb="8">
      <t>キンガク</t>
    </rPh>
    <phoneticPr fontId="2"/>
  </si>
  <si>
    <t>送金額等（送金毎）と純資産額</t>
    <rPh sb="0" eb="3">
      <t>ソウキンガク</t>
    </rPh>
    <rPh sb="3" eb="4">
      <t>トウ</t>
    </rPh>
    <rPh sb="5" eb="7">
      <t>ソウキン</t>
    </rPh>
    <rPh sb="7" eb="8">
      <t>ゴト</t>
    </rPh>
    <rPh sb="10" eb="13">
      <t>ジュンシサン</t>
    </rPh>
    <rPh sb="13" eb="14">
      <t>ガク</t>
    </rPh>
    <phoneticPr fontId="2"/>
  </si>
  <si>
    <t>複数回/送金毎</t>
    <rPh sb="0" eb="3">
      <t>フクスウカイ</t>
    </rPh>
    <rPh sb="4" eb="6">
      <t>ソウキン</t>
    </rPh>
    <rPh sb="6" eb="7">
      <t>ゴト</t>
    </rPh>
    <phoneticPr fontId="2"/>
  </si>
  <si>
    <t>複数回/右以外</t>
    <rPh sb="0" eb="3">
      <t>フクスウカイ</t>
    </rPh>
    <rPh sb="4" eb="5">
      <t>ミギ</t>
    </rPh>
    <rPh sb="5" eb="7">
      <t>イガイ</t>
    </rPh>
    <phoneticPr fontId="2"/>
  </si>
  <si>
    <t>送金額等（右以外）と純資産額</t>
    <rPh sb="0" eb="3">
      <t>ソウキンガク</t>
    </rPh>
    <rPh sb="3" eb="4">
      <t>トウ</t>
    </rPh>
    <rPh sb="5" eb="6">
      <t>ミギ</t>
    </rPh>
    <rPh sb="6" eb="8">
      <t>イガイ</t>
    </rPh>
    <rPh sb="10" eb="13">
      <t>ジュンシサン</t>
    </rPh>
    <rPh sb="13" eb="14">
      <t>ガク</t>
    </rPh>
    <phoneticPr fontId="2"/>
  </si>
  <si>
    <r>
      <t>判定数値は</t>
    </r>
    <r>
      <rPr>
        <sz val="9"/>
        <color indexed="10"/>
        <rFont val="ＭＳ Ｐゴシック"/>
        <family val="3"/>
        <charset val="128"/>
      </rPr>
      <t>上記の赤枠内「E3：E7、E11:E14」</t>
    </r>
    <r>
      <rPr>
        <sz val="9"/>
        <rFont val="ＭＳ Ｐゴシック"/>
        <family val="3"/>
        <charset val="128"/>
      </rPr>
      <t>の数値フラッグの結合数値（IF式を簡素化）。複数回送金の場合（送金毎以外）は、I21セルで加重平均、申込月１日、証券記載の換算率を区別するため、以下ではまとめ対応</t>
    </r>
    <rPh sb="5" eb="7">
      <t>ジョウキ</t>
    </rPh>
    <rPh sb="8" eb="9">
      <t>アカ</t>
    </rPh>
    <rPh sb="9" eb="11">
      <t>ワクナイ</t>
    </rPh>
    <rPh sb="48" eb="51">
      <t>フクスウカイ</t>
    </rPh>
    <rPh sb="51" eb="53">
      <t>ソウキン</t>
    </rPh>
    <rPh sb="54" eb="56">
      <t>バアイ</t>
    </rPh>
    <rPh sb="57" eb="59">
      <t>ソウキン</t>
    </rPh>
    <rPh sb="59" eb="60">
      <t>ゴト</t>
    </rPh>
    <rPh sb="60" eb="62">
      <t>イガイ</t>
    </rPh>
    <rPh sb="71" eb="73">
      <t>カジュウ</t>
    </rPh>
    <rPh sb="73" eb="75">
      <t>ヘイキン</t>
    </rPh>
    <rPh sb="76" eb="78">
      <t>モウシコミ</t>
    </rPh>
    <rPh sb="78" eb="79">
      <t>ツキ</t>
    </rPh>
    <rPh sb="80" eb="81">
      <t>ニチ</t>
    </rPh>
    <rPh sb="82" eb="84">
      <t>ショウケン</t>
    </rPh>
    <rPh sb="84" eb="86">
      <t>キサイ</t>
    </rPh>
    <rPh sb="87" eb="90">
      <t>カンサンリツ</t>
    </rPh>
    <rPh sb="91" eb="93">
      <t>クベツ</t>
    </rPh>
    <rPh sb="98" eb="100">
      <t>イカ</t>
    </rPh>
    <rPh sb="105" eb="107">
      <t>タイオウ</t>
    </rPh>
    <phoneticPr fontId="2"/>
  </si>
  <si>
    <t>=IF(OR(AND(コントロール!$D$3=TRUE,コントロール!$D$4=FALSE,コントロール!$D$5=TRUE),AND(コントロール!$D$3=FALSE,コントロール!$D$4=TRUE,コントロール!$D$5=TRUE)),"要確認",IF(AND(コントロール!$D$3=FALSE,コントロール!$D$4=FALSE,コントロール!$D$5=TRUE),海投申込書!R52,IF(コントロール!$D$6=TRUE,海投申込書!D54,IF(コントロール!$D$7=TRUE,海投申込書!J52,""))))</t>
    <phoneticPr fontId="2"/>
  </si>
  <si>
    <t>換算率相違のチェック（その３は送金毎選択の場合のみ表示）</t>
    <rPh sb="0" eb="3">
      <t>カンサンリツ</t>
    </rPh>
    <rPh sb="3" eb="5">
      <t>ソウイ</t>
    </rPh>
    <rPh sb="15" eb="17">
      <t>ソウキン</t>
    </rPh>
    <rPh sb="17" eb="18">
      <t>ゴト</t>
    </rPh>
    <rPh sb="18" eb="20">
      <t>センタク</t>
    </rPh>
    <rPh sb="21" eb="23">
      <t>バアイ</t>
    </rPh>
    <rPh sb="25" eb="27">
      <t>ヒョウジ</t>
    </rPh>
    <phoneticPr fontId="2"/>
  </si>
  <si>
    <t>配当金定額：本葉B51=TRUEならN67×R69、本葉B52=TRUEならI59×T67（T67は％表記セルのため÷100は不要）</t>
    <rPh sb="51" eb="53">
      <t>ヒョウキ</t>
    </rPh>
    <rPh sb="63" eb="65">
      <t>フヨウ</t>
    </rPh>
    <phoneticPr fontId="2"/>
  </si>
  <si>
    <t>混合型</t>
    <rPh sb="0" eb="3">
      <t>コンゴウガタ</t>
    </rPh>
    <phoneticPr fontId="2"/>
  </si>
  <si>
    <t>最終投資先企業（事業会社）を保険の対象とする場合には、同企業のバイヤーコード、名称、住所をご記入ください
※本申込で複数の事業会社を対象とする場合には、全ての事業会社を記入してください（３社以上の場合は弊法人に記入方法をご照会ください）
※バイヤーコードの登録については「海外商社（バイヤー）登録」を参照してください    ※別紙にて投資スキーム図を添付してください</t>
    <rPh sb="0" eb="2">
      <t>サイシュウ</t>
    </rPh>
    <rPh sb="2" eb="5">
      <t>トウシサキ</t>
    </rPh>
    <rPh sb="5" eb="7">
      <t>キギョウ</t>
    </rPh>
    <rPh sb="8" eb="10">
      <t>ジギョウ</t>
    </rPh>
    <rPh sb="10" eb="12">
      <t>ガイシャ</t>
    </rPh>
    <rPh sb="14" eb="16">
      <t>ホケン</t>
    </rPh>
    <rPh sb="17" eb="19">
      <t>タイショウ</t>
    </rPh>
    <rPh sb="22" eb="24">
      <t>バアイ</t>
    </rPh>
    <rPh sb="27" eb="28">
      <t>ドウ</t>
    </rPh>
    <rPh sb="28" eb="30">
      <t>キギョウ</t>
    </rPh>
    <rPh sb="39" eb="41">
      <t>メイショウ</t>
    </rPh>
    <rPh sb="42" eb="44">
      <t>ジュウショ</t>
    </rPh>
    <rPh sb="46" eb="48">
      <t>キニュウ</t>
    </rPh>
    <rPh sb="54" eb="55">
      <t>ホン</t>
    </rPh>
    <rPh sb="55" eb="57">
      <t>モウシコミ</t>
    </rPh>
    <rPh sb="58" eb="60">
      <t>フクスウ</t>
    </rPh>
    <rPh sb="61" eb="63">
      <t>ジギョウ</t>
    </rPh>
    <rPh sb="63" eb="65">
      <t>ガイシャ</t>
    </rPh>
    <rPh sb="66" eb="68">
      <t>タイショウ</t>
    </rPh>
    <rPh sb="71" eb="73">
      <t>バアイ</t>
    </rPh>
    <rPh sb="76" eb="77">
      <t>スベ</t>
    </rPh>
    <rPh sb="79" eb="81">
      <t>ジギョウ</t>
    </rPh>
    <rPh sb="81" eb="83">
      <t>ガイシャ</t>
    </rPh>
    <rPh sb="84" eb="86">
      <t>キニュウ</t>
    </rPh>
    <rPh sb="94" eb="95">
      <t>シャ</t>
    </rPh>
    <rPh sb="95" eb="97">
      <t>イジョウ</t>
    </rPh>
    <rPh sb="98" eb="100">
      <t>バアイ</t>
    </rPh>
    <rPh sb="101" eb="102">
      <t>ヘイ</t>
    </rPh>
    <rPh sb="102" eb="104">
      <t>ホウジン</t>
    </rPh>
    <rPh sb="105" eb="107">
      <t>キニュウ</t>
    </rPh>
    <rPh sb="107" eb="109">
      <t>ホウホウ</t>
    </rPh>
    <rPh sb="111" eb="113">
      <t>ショウカイ</t>
    </rPh>
    <phoneticPr fontId="2"/>
  </si>
  <si>
    <t>J36</t>
    <phoneticPr fontId="2"/>
  </si>
  <si>
    <t>（コ）B28,B30</t>
    <phoneticPr fontId="2"/>
  </si>
  <si>
    <t>（コ）B32</t>
    <phoneticPr fontId="2"/>
  </si>
  <si>
    <t>（コ）B35,B36</t>
    <phoneticPr fontId="2"/>
  </si>
  <si>
    <t xml:space="preserve">（コ）B35 </t>
    <phoneticPr fontId="2"/>
  </si>
  <si>
    <t>（コ）B38</t>
    <phoneticPr fontId="2"/>
  </si>
  <si>
    <t>（コ）B39</t>
    <phoneticPr fontId="2"/>
  </si>
  <si>
    <t>（コ）B40</t>
    <phoneticPr fontId="2"/>
  </si>
  <si>
    <t xml:space="preserve">（コ）B30 </t>
    <phoneticPr fontId="2"/>
  </si>
  <si>
    <t>（コ）B41</t>
    <phoneticPr fontId="2"/>
  </si>
  <si>
    <t>（コ）B42</t>
    <phoneticPr fontId="2"/>
  </si>
  <si>
    <t>（コ）B43</t>
  </si>
  <si>
    <t>（コ）B44</t>
  </si>
  <si>
    <t>（コ）B45</t>
  </si>
  <si>
    <t>（コ）B46</t>
  </si>
  <si>
    <t>（コ）B47</t>
  </si>
  <si>
    <t>（コ）B48</t>
  </si>
  <si>
    <t>（コ）B49</t>
  </si>
  <si>
    <t>（コ）B50</t>
  </si>
  <si>
    <t>（コ）B31,B54</t>
    <phoneticPr fontId="2"/>
  </si>
  <si>
    <t>（コ）B55,B56</t>
    <phoneticPr fontId="2"/>
  </si>
  <si>
    <t>（コ）B28,B53</t>
    <phoneticPr fontId="2"/>
  </si>
  <si>
    <t>（コ）B54</t>
    <phoneticPr fontId="2"/>
  </si>
  <si>
    <t>（コ）B47</t>
    <phoneticPr fontId="2"/>
  </si>
  <si>
    <t>（コ）B57</t>
    <phoneticPr fontId="2"/>
  </si>
  <si>
    <t>（コ）B48,B51,B52</t>
    <phoneticPr fontId="2"/>
  </si>
  <si>
    <t>（コ）B43</t>
    <phoneticPr fontId="2"/>
  </si>
  <si>
    <t>Spirit One</t>
    <phoneticPr fontId="2"/>
  </si>
  <si>
    <t>B57が1</t>
  </si>
  <si>
    <t>B47がTRUE</t>
  </si>
  <si>
    <t>B48がTRUEでB46がFALSE</t>
  </si>
  <si>
    <t>D148：N148が一つでも相違：O148≧2</t>
    <rPh sb="10" eb="11">
      <t>ヒト</t>
    </rPh>
    <rPh sb="14" eb="16">
      <t>ソウイ</t>
    </rPh>
    <phoneticPr fontId="2"/>
  </si>
  <si>
    <t>D149：N149が一つでも相違：O149≧2</t>
    <rPh sb="10" eb="11">
      <t>ヒト</t>
    </rPh>
    <rPh sb="14" eb="16">
      <t>ソウイ</t>
    </rPh>
    <phoneticPr fontId="2"/>
  </si>
  <si>
    <t>株式会社日本貿易保険　御中</t>
    <rPh sb="0" eb="4">
      <t>カブシキガイシャ</t>
    </rPh>
    <rPh sb="4" eb="6">
      <t>ニホン</t>
    </rPh>
    <rPh sb="6" eb="8">
      <t>ボウエキ</t>
    </rPh>
    <rPh sb="8" eb="10">
      <t>ホケン</t>
    </rPh>
    <rPh sb="11" eb="13">
      <t>オンチュウ</t>
    </rPh>
    <phoneticPr fontId="2"/>
  </si>
  <si>
    <t>海外投資保険手続細則の規定に基づき、海外投資（株式等）保険約款及び※　年　月　日付内諾番号　　　　による内諾の内容を承認し、下記のとおり海外投資（株式等）保険を申し込みます。
※内諾の手続きを行わなかった案件については内諾番号及び日付は記入不要です。</t>
    <phoneticPr fontId="2"/>
  </si>
  <si>
    <t>日本貿易保険が本件保険契約に係る案件情報を再保険会社又は再保険ブローカーに提供する場合は、保険契約者、被保険者又は保険金受取人と事前に協議いただくよう依頼します。</t>
    <rPh sb="0" eb="2">
      <t>ニホン</t>
    </rPh>
    <rPh sb="2" eb="4">
      <t>ボウエキ</t>
    </rPh>
    <rPh sb="4" eb="6">
      <t>ホケン</t>
    </rPh>
    <rPh sb="7" eb="9">
      <t>ホンケン</t>
    </rPh>
    <rPh sb="9" eb="11">
      <t>ホケン</t>
    </rPh>
    <rPh sb="11" eb="13">
      <t>ケイヤク</t>
    </rPh>
    <rPh sb="14" eb="15">
      <t>カカ</t>
    </rPh>
    <rPh sb="16" eb="18">
      <t>アンケン</t>
    </rPh>
    <rPh sb="18" eb="20">
      <t>ジョウホウ</t>
    </rPh>
    <rPh sb="45" eb="47">
      <t>ホケン</t>
    </rPh>
    <rPh sb="47" eb="50">
      <t>ケイヤクシャ</t>
    </rPh>
    <rPh sb="51" eb="55">
      <t>ヒホケンシャ</t>
    </rPh>
    <rPh sb="55" eb="56">
      <t>マタ</t>
    </rPh>
    <rPh sb="57" eb="60">
      <t>ホケンキン</t>
    </rPh>
    <rPh sb="60" eb="63">
      <t>ウケトリニン</t>
    </rPh>
    <phoneticPr fontId="2"/>
  </si>
  <si>
    <r>
      <t>上記依頼の理由は以下の通りです。　</t>
    </r>
    <r>
      <rPr>
        <sz val="11"/>
        <rFont val="ＭＳ Ｐゴシック"/>
        <family val="3"/>
        <charset val="128"/>
      </rPr>
      <t>（いずれかに</t>
    </r>
    <r>
      <rPr>
        <sz val="11"/>
        <rFont val="Wingdings"/>
        <charset val="2"/>
      </rPr>
      <t>ü</t>
    </r>
    <r>
      <rPr>
        <sz val="11"/>
        <rFont val="ＭＳ Ｐゴシック"/>
        <family val="3"/>
        <charset val="128"/>
      </rPr>
      <t>チェックください。）</t>
    </r>
    <rPh sb="0" eb="2">
      <t>ジョウキ</t>
    </rPh>
    <rPh sb="2" eb="4">
      <t>イライ</t>
    </rPh>
    <rPh sb="5" eb="7">
      <t>リユウ</t>
    </rPh>
    <rPh sb="8" eb="10">
      <t>イカ</t>
    </rPh>
    <rPh sb="11" eb="12">
      <t>トオ</t>
    </rPh>
    <phoneticPr fontId="2"/>
  </si>
  <si>
    <t>他の関係者と締結している秘密保持契約等において、日本貿易保険から再保険会社又は再保険ブローカーへの案件情報の提供が制限又は禁止されているため。</t>
    <rPh sb="0" eb="1">
      <t>ホカ</t>
    </rPh>
    <rPh sb="2" eb="5">
      <t>カンケイシャ</t>
    </rPh>
    <rPh sb="6" eb="8">
      <t>テイケツ</t>
    </rPh>
    <rPh sb="12" eb="14">
      <t>ヒミツ</t>
    </rPh>
    <rPh sb="14" eb="16">
      <t>ホジ</t>
    </rPh>
    <rPh sb="16" eb="18">
      <t>ケイヤク</t>
    </rPh>
    <rPh sb="18" eb="19">
      <t>トウ</t>
    </rPh>
    <rPh sb="24" eb="26">
      <t>ニホン</t>
    </rPh>
    <rPh sb="26" eb="28">
      <t>ボウエキ</t>
    </rPh>
    <rPh sb="28" eb="30">
      <t>ホケン</t>
    </rPh>
    <rPh sb="32" eb="35">
      <t>サイホケン</t>
    </rPh>
    <rPh sb="35" eb="37">
      <t>ガイシャ</t>
    </rPh>
    <rPh sb="37" eb="38">
      <t>マタ</t>
    </rPh>
    <rPh sb="39" eb="42">
      <t>サイホケン</t>
    </rPh>
    <rPh sb="49" eb="51">
      <t>アンケン</t>
    </rPh>
    <rPh sb="51" eb="53">
      <t>ジョウホウ</t>
    </rPh>
    <rPh sb="54" eb="56">
      <t>テイキョウ</t>
    </rPh>
    <rPh sb="57" eb="59">
      <t>セイゲン</t>
    </rPh>
    <rPh sb="59" eb="60">
      <t>マタ</t>
    </rPh>
    <rPh sb="61" eb="63">
      <t>キンシ</t>
    </rPh>
    <phoneticPr fontId="2"/>
  </si>
  <si>
    <r>
      <t>その他　</t>
    </r>
    <r>
      <rPr>
        <sz val="11"/>
        <rFont val="ＭＳ Ｐゴシック"/>
        <family val="3"/>
        <charset val="128"/>
      </rPr>
      <t>（以下にご記入ください。）</t>
    </r>
    <rPh sb="2" eb="3">
      <t>タ</t>
    </rPh>
    <phoneticPr fontId="2"/>
  </si>
  <si>
    <t>以上</t>
    <rPh sb="0" eb="2">
      <t>イジョウ</t>
    </rPh>
    <phoneticPr fontId="2"/>
  </si>
  <si>
    <t>年　　　　月　　　　日</t>
    <phoneticPr fontId="2"/>
  </si>
  <si>
    <t>別紙様式第１・別添２</t>
    <rPh sb="7" eb="9">
      <t>ベッテン</t>
    </rPh>
    <phoneticPr fontId="2"/>
  </si>
  <si>
    <t>記</t>
    <rPh sb="0" eb="1">
      <t>キ</t>
    </rPh>
    <phoneticPr fontId="2"/>
  </si>
  <si>
    <t>提出書類に係る表明保証</t>
    <rPh sb="0" eb="2">
      <t>テイシュツ</t>
    </rPh>
    <rPh sb="2" eb="4">
      <t>ショルイ</t>
    </rPh>
    <rPh sb="5" eb="6">
      <t>カカ</t>
    </rPh>
    <rPh sb="7" eb="9">
      <t>ヒョウメイ</t>
    </rPh>
    <rPh sb="9" eb="11">
      <t>ホショウ</t>
    </rPh>
    <phoneticPr fontId="2"/>
  </si>
  <si>
    <t>【提出書類】</t>
    <rPh sb="1" eb="3">
      <t>テイシュツ</t>
    </rPh>
    <rPh sb="3" eb="5">
      <t>ショルイ</t>
    </rPh>
    <phoneticPr fontId="2"/>
  </si>
  <si>
    <t>決算期</t>
    <rPh sb="0" eb="2">
      <t>ケッサン</t>
    </rPh>
    <rPh sb="2" eb="3">
      <t>キ</t>
    </rPh>
    <phoneticPr fontId="2"/>
  </si>
  <si>
    <t>資料名</t>
    <rPh sb="0" eb="2">
      <t>シリョウ</t>
    </rPh>
    <rPh sb="2" eb="3">
      <t>メイ</t>
    </rPh>
    <phoneticPr fontId="2"/>
  </si>
  <si>
    <t>年　　月期</t>
    <rPh sb="0" eb="1">
      <t>ネン</t>
    </rPh>
    <rPh sb="3" eb="4">
      <t>ツキ</t>
    </rPh>
    <rPh sb="4" eb="5">
      <t>キ</t>
    </rPh>
    <phoneticPr fontId="2"/>
  </si>
  <si>
    <t>企業名</t>
    <rPh sb="0" eb="2">
      <t>キギョウ</t>
    </rPh>
    <rPh sb="2" eb="3">
      <t>メイ</t>
    </rPh>
    <phoneticPr fontId="2"/>
  </si>
  <si>
    <t>取得のための対価の額の設定にあたり提出する書類について、下記の通りであることを表明し、保証します。</t>
    <rPh sb="0" eb="2">
      <t>シュトク</t>
    </rPh>
    <rPh sb="6" eb="8">
      <t>タイカ</t>
    </rPh>
    <rPh sb="9" eb="10">
      <t>ガク</t>
    </rPh>
    <rPh sb="11" eb="13">
      <t>セッテイ</t>
    </rPh>
    <rPh sb="17" eb="19">
      <t>テイシュツ</t>
    </rPh>
    <rPh sb="21" eb="23">
      <t>ショルイ</t>
    </rPh>
    <rPh sb="28" eb="30">
      <t>カキ</t>
    </rPh>
    <rPh sb="31" eb="32">
      <t>トオ</t>
    </rPh>
    <rPh sb="39" eb="41">
      <t>ヒョウメイ</t>
    </rPh>
    <rPh sb="43" eb="45">
      <t>ホショウ</t>
    </rPh>
    <phoneticPr fontId="2"/>
  </si>
  <si>
    <t>始期→新規（増資）、中途更改：申込月の１日　更新：申込月＋3ヶ月の１日</t>
    <rPh sb="0" eb="2">
      <t>シキ</t>
    </rPh>
    <phoneticPr fontId="2"/>
  </si>
  <si>
    <r>
      <t xml:space="preserve">
換算率は、①送金日（複数回の場合は加重平均または送金毎） ②申込月１日 ③証券記載（更新の場合）のいずれかを選択できます
</t>
    </r>
    <r>
      <rPr>
        <sz val="9"/>
        <color indexed="10"/>
        <rFont val="ＭＳ Ｐゴシック"/>
        <family val="3"/>
        <charset val="128"/>
      </rPr>
      <t>※加重平均レートは、全ての通貨が同一の場合には、別紙様式 その３に記入したうえで「送金日（加重平均）」を選択すると演算します
　 同一でない場合は、通貨毎に計算した数値を別紙として添付願います。なお、対価の額も演算しませんので円貨換算した数値を入力願います</t>
    </r>
    <r>
      <rPr>
        <sz val="9"/>
        <rFont val="ＭＳ Ｐゴシック"/>
        <family val="3"/>
        <charset val="128"/>
      </rPr>
      <t xml:space="preserve">
※換算率は、少数点第４位まで有効です（第５位を切り捨て）</t>
    </r>
    <rPh sb="1" eb="4">
      <t>カンサンリツ</t>
    </rPh>
    <rPh sb="7" eb="9">
      <t>ソウキン</t>
    </rPh>
    <rPh sb="9" eb="10">
      <t>ビ</t>
    </rPh>
    <rPh sb="11" eb="14">
      <t>フクスウカイ</t>
    </rPh>
    <rPh sb="15" eb="17">
      <t>バアイ</t>
    </rPh>
    <rPh sb="18" eb="20">
      <t>カジュウ</t>
    </rPh>
    <rPh sb="20" eb="22">
      <t>ヘイキン</t>
    </rPh>
    <rPh sb="25" eb="27">
      <t>ソウキン</t>
    </rPh>
    <rPh sb="27" eb="28">
      <t>マイ</t>
    </rPh>
    <rPh sb="31" eb="33">
      <t>モウシコミ</t>
    </rPh>
    <rPh sb="33" eb="34">
      <t>ツキ</t>
    </rPh>
    <rPh sb="35" eb="36">
      <t>ヒ</t>
    </rPh>
    <rPh sb="38" eb="40">
      <t>ショウケン</t>
    </rPh>
    <rPh sb="40" eb="42">
      <t>キサイ</t>
    </rPh>
    <rPh sb="43" eb="45">
      <t>コウシン</t>
    </rPh>
    <rPh sb="46" eb="48">
      <t>バアイ</t>
    </rPh>
    <rPh sb="55" eb="57">
      <t>センタク</t>
    </rPh>
    <rPh sb="63" eb="65">
      <t>カジュウ</t>
    </rPh>
    <rPh sb="65" eb="67">
      <t>ヘイキン</t>
    </rPh>
    <rPh sb="72" eb="73">
      <t>スベ</t>
    </rPh>
    <rPh sb="75" eb="77">
      <t>ツウカ</t>
    </rPh>
    <rPh sb="78" eb="80">
      <t>ドウイツ</t>
    </rPh>
    <rPh sb="81" eb="83">
      <t>バアイ</t>
    </rPh>
    <rPh sb="86" eb="88">
      <t>ベッシ</t>
    </rPh>
    <rPh sb="88" eb="90">
      <t>ヨウシキ</t>
    </rPh>
    <rPh sb="95" eb="97">
      <t>キニュウ</t>
    </rPh>
    <rPh sb="103" eb="105">
      <t>ソウキン</t>
    </rPh>
    <rPh sb="105" eb="106">
      <t>ビ</t>
    </rPh>
    <rPh sb="107" eb="109">
      <t>カジュウ</t>
    </rPh>
    <rPh sb="109" eb="111">
      <t>ヘイキン</t>
    </rPh>
    <rPh sb="114" eb="116">
      <t>センタク</t>
    </rPh>
    <rPh sb="119" eb="121">
      <t>エンザン</t>
    </rPh>
    <rPh sb="127" eb="129">
      <t>ドウイツ</t>
    </rPh>
    <rPh sb="132" eb="134">
      <t>バアイ</t>
    </rPh>
    <rPh sb="136" eb="138">
      <t>ツウカ</t>
    </rPh>
    <rPh sb="138" eb="139">
      <t>ゴト</t>
    </rPh>
    <rPh sb="140" eb="142">
      <t>ケイサン</t>
    </rPh>
    <rPh sb="144" eb="146">
      <t>スウチ</t>
    </rPh>
    <rPh sb="147" eb="149">
      <t>ベッシ</t>
    </rPh>
    <rPh sb="152" eb="154">
      <t>テンプ</t>
    </rPh>
    <rPh sb="154" eb="155">
      <t>ネガ</t>
    </rPh>
    <rPh sb="162" eb="164">
      <t>タイカ</t>
    </rPh>
    <rPh sb="165" eb="166">
      <t>ガク</t>
    </rPh>
    <rPh sb="167" eb="169">
      <t>エンザン</t>
    </rPh>
    <rPh sb="175" eb="177">
      <t>エンカ</t>
    </rPh>
    <rPh sb="177" eb="179">
      <t>カンサン</t>
    </rPh>
    <rPh sb="181" eb="183">
      <t>スウチ</t>
    </rPh>
    <rPh sb="184" eb="186">
      <t>ニュウリョク</t>
    </rPh>
    <rPh sb="186" eb="187">
      <t>ネガ</t>
    </rPh>
    <rPh sb="192" eb="195">
      <t>カンサンリツ</t>
    </rPh>
    <rPh sb="197" eb="200">
      <t>ショウスウテン</t>
    </rPh>
    <rPh sb="200" eb="201">
      <t>ダイ</t>
    </rPh>
    <rPh sb="202" eb="203">
      <t>イ</t>
    </rPh>
    <rPh sb="205" eb="207">
      <t>ユウコウ</t>
    </rPh>
    <rPh sb="210" eb="211">
      <t>ダイ</t>
    </rPh>
    <rPh sb="212" eb="213">
      <t>イ</t>
    </rPh>
    <rPh sb="214" eb="215">
      <t>キ</t>
    </rPh>
    <rPh sb="216" eb="217">
      <t>ス</t>
    </rPh>
    <phoneticPr fontId="2"/>
  </si>
  <si>
    <r>
      <t xml:space="preserve">
１００％または９５％を上限として記入してください。元本に係る対価の額（４-③の額）、配当金請求権に本割合を乗じた額が保険金額となります
</t>
    </r>
    <r>
      <rPr>
        <sz val="9"/>
        <color indexed="10"/>
        <rFont val="ＭＳ Ｐゴシック"/>
        <family val="3"/>
        <charset val="128"/>
      </rPr>
      <t>※混合型を選択した場合は、元本部分と配当部分は同じ付保割合をご設定ください。</t>
    </r>
    <r>
      <rPr>
        <sz val="9"/>
        <rFont val="ＭＳ Ｐゴシック"/>
        <family val="3"/>
        <charset val="128"/>
      </rPr>
      <t xml:space="preserve">
※部分損失（のみ）特約を付帯した場合は、特約対象となる対価の額に本割合を乗じた額が保険金額となります
※契約違反リスク特約を付帯した場合は、９５％が上限となります。</t>
    </r>
    <rPh sb="12" eb="14">
      <t>ジョウゲン</t>
    </rPh>
    <rPh sb="17" eb="19">
      <t>キニュウ</t>
    </rPh>
    <rPh sb="26" eb="28">
      <t>ガンポン</t>
    </rPh>
    <rPh sb="29" eb="30">
      <t>カカ</t>
    </rPh>
    <rPh sb="31" eb="33">
      <t>タイカ</t>
    </rPh>
    <rPh sb="34" eb="35">
      <t>ガク</t>
    </rPh>
    <rPh sb="40" eb="41">
      <t>ガク</t>
    </rPh>
    <rPh sb="43" eb="46">
      <t>ハイトウキン</t>
    </rPh>
    <rPh sb="46" eb="49">
      <t>セイキュウケン</t>
    </rPh>
    <rPh sb="50" eb="51">
      <t>ホン</t>
    </rPh>
    <rPh sb="51" eb="53">
      <t>ワリアイ</t>
    </rPh>
    <rPh sb="54" eb="55">
      <t>ジョウ</t>
    </rPh>
    <rPh sb="57" eb="58">
      <t>ガク</t>
    </rPh>
    <rPh sb="59" eb="61">
      <t>ホケン</t>
    </rPh>
    <rPh sb="61" eb="63">
      <t>キンガク</t>
    </rPh>
    <rPh sb="70" eb="73">
      <t>コンゴウガタ</t>
    </rPh>
    <rPh sb="74" eb="76">
      <t>センタク</t>
    </rPh>
    <rPh sb="78" eb="80">
      <t>バアイ</t>
    </rPh>
    <rPh sb="82" eb="84">
      <t>ガンポン</t>
    </rPh>
    <rPh sb="84" eb="86">
      <t>ブブン</t>
    </rPh>
    <rPh sb="87" eb="89">
      <t>ハイトウ</t>
    </rPh>
    <rPh sb="89" eb="91">
      <t>ブブン</t>
    </rPh>
    <rPh sb="92" eb="93">
      <t>オナ</t>
    </rPh>
    <rPh sb="94" eb="95">
      <t>フ</t>
    </rPh>
    <rPh sb="95" eb="96">
      <t>ホ</t>
    </rPh>
    <rPh sb="96" eb="98">
      <t>ワリアイ</t>
    </rPh>
    <rPh sb="100" eb="102">
      <t>セッテイ</t>
    </rPh>
    <rPh sb="109" eb="111">
      <t>ブブン</t>
    </rPh>
    <rPh sb="111" eb="113">
      <t>ソンシツ</t>
    </rPh>
    <rPh sb="117" eb="119">
      <t>トクヤク</t>
    </rPh>
    <rPh sb="120" eb="122">
      <t>フタイ</t>
    </rPh>
    <rPh sb="124" eb="126">
      <t>バアイ</t>
    </rPh>
    <rPh sb="128" eb="130">
      <t>トクヤク</t>
    </rPh>
    <rPh sb="130" eb="132">
      <t>タイショウ</t>
    </rPh>
    <rPh sb="135" eb="137">
      <t>タイカ</t>
    </rPh>
    <rPh sb="138" eb="139">
      <t>ガク</t>
    </rPh>
    <rPh sb="140" eb="141">
      <t>ホン</t>
    </rPh>
    <rPh sb="141" eb="143">
      <t>ワリアイ</t>
    </rPh>
    <rPh sb="144" eb="145">
      <t>ジョウ</t>
    </rPh>
    <rPh sb="147" eb="148">
      <t>ガク</t>
    </rPh>
    <rPh sb="149" eb="151">
      <t>ホケン</t>
    </rPh>
    <rPh sb="151" eb="153">
      <t>キンガク</t>
    </rPh>
    <rPh sb="160" eb="162">
      <t>ケイヤク</t>
    </rPh>
    <rPh sb="162" eb="164">
      <t>イハン</t>
    </rPh>
    <rPh sb="167" eb="169">
      <t>トクヤク</t>
    </rPh>
    <rPh sb="170" eb="172">
      <t>フタイ</t>
    </rPh>
    <rPh sb="174" eb="176">
      <t>バアイ</t>
    </rPh>
    <rPh sb="182" eb="184">
      <t>ジョウゲン</t>
    </rPh>
    <phoneticPr fontId="2"/>
  </si>
  <si>
    <t>種類</t>
    <rPh sb="0" eb="2">
      <t>シュルイ</t>
    </rPh>
    <phoneticPr fontId="2"/>
  </si>
  <si>
    <t>F10,C12</t>
    <phoneticPr fontId="2"/>
  </si>
  <si>
    <t>F15,C17</t>
    <phoneticPr fontId="2"/>
  </si>
  <si>
    <t>「株式会社」「有限会社」又は「その他（合名会社等）」を選択してください。（※「有限公司」の場合は「有限会社」を選択してください。）</t>
    <rPh sb="1" eb="3">
      <t>カブシキ</t>
    </rPh>
    <rPh sb="3" eb="5">
      <t>カイシャ</t>
    </rPh>
    <rPh sb="7" eb="11">
      <t>ユウゲンガイシャ</t>
    </rPh>
    <rPh sb="12" eb="13">
      <t>マタ</t>
    </rPh>
    <rPh sb="17" eb="18">
      <t>ホカ</t>
    </rPh>
    <rPh sb="19" eb="21">
      <t>ゴウメイ</t>
    </rPh>
    <rPh sb="21" eb="23">
      <t>カイシャ</t>
    </rPh>
    <rPh sb="23" eb="24">
      <t>トウ</t>
    </rPh>
    <rPh sb="27" eb="29">
      <t>センタク</t>
    </rPh>
    <rPh sb="39" eb="41">
      <t>ユウゲン</t>
    </rPh>
    <rPh sb="41" eb="43">
      <t>コウシ</t>
    </rPh>
    <rPh sb="45" eb="47">
      <t>バアイ</t>
    </rPh>
    <rPh sb="49" eb="51">
      <t>ユウゲン</t>
    </rPh>
    <rPh sb="51" eb="53">
      <t>カイシャ</t>
    </rPh>
    <rPh sb="55" eb="57">
      <t>センタク</t>
    </rPh>
    <phoneticPr fontId="2"/>
  </si>
  <si>
    <t>（※会社名は正式名称で記載してください）</t>
    <rPh sb="2" eb="4">
      <t>カイシャ</t>
    </rPh>
    <rPh sb="4" eb="5">
      <t>メイ</t>
    </rPh>
    <rPh sb="6" eb="8">
      <t>セイシキ</t>
    </rPh>
    <rPh sb="8" eb="10">
      <t>メイショウ</t>
    </rPh>
    <rPh sb="11" eb="13">
      <t>キサイ</t>
    </rPh>
    <phoneticPr fontId="2"/>
  </si>
  <si>
    <t>「株式会社」、「有限会社」を選択した場合は、持分所有の形態の欄で各々「株式所有」、「出資持分」が自動的に選択されます</t>
    <rPh sb="22" eb="23">
      <t>モ</t>
    </rPh>
    <rPh sb="23" eb="24">
      <t>ブン</t>
    </rPh>
    <rPh sb="24" eb="26">
      <t>ショユウ</t>
    </rPh>
    <rPh sb="27" eb="29">
      <t>ケイタイ</t>
    </rPh>
    <rPh sb="30" eb="31">
      <t>ラン</t>
    </rPh>
    <phoneticPr fontId="2"/>
  </si>
  <si>
    <t>被保険者（保険利用者コード：</t>
    <rPh sb="0" eb="4">
      <t>ヒホケンシャ</t>
    </rPh>
    <rPh sb="5" eb="7">
      <t>ホケン</t>
    </rPh>
    <rPh sb="7" eb="10">
      <t>リヨウシャ</t>
    </rPh>
    <phoneticPr fontId="2"/>
  </si>
  <si>
    <t>保険金受取人（保険利用者コード：</t>
    <rPh sb="0" eb="3">
      <t>ホケンキン</t>
    </rPh>
    <rPh sb="3" eb="6">
      <t>ウケトリニン</t>
    </rPh>
    <rPh sb="7" eb="9">
      <t>ホケン</t>
    </rPh>
    <rPh sb="9" eb="12">
      <t>リヨウシャ</t>
    </rPh>
    <phoneticPr fontId="2"/>
  </si>
  <si>
    <t>設立年月日（YYYY/MM/DD）：</t>
    <rPh sb="0" eb="2">
      <t>セツリツ</t>
    </rPh>
    <rPh sb="2" eb="5">
      <t>ネンガッピ</t>
    </rPh>
    <phoneticPr fontId="2"/>
  </si>
  <si>
    <t>Q15,N17</t>
    <phoneticPr fontId="2"/>
  </si>
  <si>
    <t>R42：U42</t>
    <phoneticPr fontId="2"/>
  </si>
  <si>
    <t>L68</t>
    <phoneticPr fontId="2"/>
  </si>
  <si>
    <t>本葉N53</t>
    <rPh sb="0" eb="2">
      <t>ホンヨウ</t>
    </rPh>
    <phoneticPr fontId="2"/>
  </si>
  <si>
    <t>本葉N55</t>
    <rPh sb="0" eb="2">
      <t>ホンヨウ</t>
    </rPh>
    <phoneticPr fontId="2"/>
  </si>
  <si>
    <t>本葉N94</t>
    <rPh sb="0" eb="1">
      <t>ホンヨウ</t>
    </rPh>
    <phoneticPr fontId="2"/>
  </si>
  <si>
    <t>〃</t>
    <phoneticPr fontId="2"/>
  </si>
  <si>
    <t>〃</t>
    <phoneticPr fontId="2"/>
  </si>
  <si>
    <t>５．保険のお申込み内容</t>
    <phoneticPr fontId="2"/>
  </si>
  <si>
    <t>D3or4&amp;6</t>
    <phoneticPr fontId="2"/>
  </si>
  <si>
    <t>D3or4,D5,D6</t>
    <phoneticPr fontId="2"/>
  </si>
  <si>
    <t>36or46</t>
    <phoneticPr fontId="2"/>
  </si>
  <si>
    <t>356or456</t>
    <phoneticPr fontId="2"/>
  </si>
  <si>
    <t>=IF(OR(P27="36",P27="46"),J4,IF(OR(P27="3711",P27="4711",P27="3712",P27="4712"),J6,IF(OR(P27="356",P27="456"),J4+J3,IF(OR(P27="35711",P27="45711",P27="35712",P27="45712"),J6+J3,IF(P27="5",J3,"")))))</t>
    <phoneticPr fontId="2"/>
  </si>
  <si>
    <t>=J4</t>
    <phoneticPr fontId="2"/>
  </si>
  <si>
    <t>=J4+J3</t>
    <phoneticPr fontId="2"/>
  </si>
  <si>
    <t>=J4+J3</t>
    <phoneticPr fontId="2"/>
  </si>
  <si>
    <t>海外投資保険手続細則第２条第１項の規定に基づき、海外投資（株式等）保険約款及び※　年　月　日付内諾番号　　　　による内諾の内容を承認し、下記のとおり海外投資（株式等）保険を申し込みます。
※内諾の手続きを行わなかった案件については内諾番号及び日付は記入不要です。</t>
    <phoneticPr fontId="2"/>
  </si>
  <si>
    <t>=J5*I20</t>
    <phoneticPr fontId="2"/>
  </si>
  <si>
    <t>=J5*I20+J3*I19</t>
    <phoneticPr fontId="2"/>
  </si>
  <si>
    <t>=J5*I20+J3*I19</t>
    <phoneticPr fontId="2"/>
  </si>
  <si>
    <t>D3or4,D7,D11</t>
    <phoneticPr fontId="2"/>
  </si>
  <si>
    <t>D3orD4,D7,D12</t>
    <phoneticPr fontId="2"/>
  </si>
  <si>
    <t>D3or4,D5,D7,D11</t>
    <phoneticPr fontId="2"/>
  </si>
  <si>
    <t>D3or4,D5,D7,D12</t>
    <phoneticPr fontId="2"/>
  </si>
  <si>
    <t>3711or4711</t>
    <phoneticPr fontId="2"/>
  </si>
  <si>
    <t>3712or4712</t>
    <phoneticPr fontId="2"/>
  </si>
  <si>
    <t>35711or45711</t>
    <phoneticPr fontId="2"/>
  </si>
  <si>
    <t>35712or45712</t>
    <phoneticPr fontId="2"/>
  </si>
  <si>
    <t>=IF(OR(P27="36",P27="46"),J5*I20,IF(OR(P27="3711",P27="4711"),J7*I21,IF(OR(P27="3712",P27="4712"),SUM(K13:S13),IF(OR(P27="356",P27="456"),J5*I20+J3*I19,IF(OR(P27="35711",P27="45711"),J7*I21+J3*I19,IF(OR(P27="35712",P27="45712"),SUM(K13:S13)+J3*I19,IF(P27="5",J3*I19,"")))))))</t>
    <phoneticPr fontId="2"/>
  </si>
  <si>
    <t>=J6</t>
    <phoneticPr fontId="2"/>
  </si>
  <si>
    <t>=J6+J3</t>
    <phoneticPr fontId="2"/>
  </si>
  <si>
    <t>=J7*I21</t>
    <phoneticPr fontId="2"/>
  </si>
  <si>
    <t>=SUM(K13:S13)</t>
    <phoneticPr fontId="2"/>
  </si>
  <si>
    <t>=J7*I21+J3*I19</t>
    <phoneticPr fontId="2"/>
  </si>
  <si>
    <t>=SUM(K13:S13)+J3*I19</t>
    <phoneticPr fontId="2"/>
  </si>
  <si>
    <t>D5</t>
    <phoneticPr fontId="2"/>
  </si>
  <si>
    <t>=J3</t>
    <phoneticPr fontId="2"/>
  </si>
  <si>
    <t>=J3*I19</t>
    <phoneticPr fontId="2"/>
  </si>
  <si>
    <t>あり：TRUE</t>
    <phoneticPr fontId="2"/>
  </si>
  <si>
    <t>B57が1</t>
    <phoneticPr fontId="2"/>
  </si>
  <si>
    <t>プレミアム</t>
    <phoneticPr fontId="2"/>
  </si>
  <si>
    <t>B47がTRUE</t>
    <phoneticPr fontId="2"/>
  </si>
  <si>
    <t>あり：TRUE</t>
    <phoneticPr fontId="2"/>
  </si>
  <si>
    <t>B48がTRUEでB46がFALSE</t>
    <phoneticPr fontId="2"/>
  </si>
  <si>
    <t>あり：TRUE</t>
    <phoneticPr fontId="2"/>
  </si>
  <si>
    <t>=IF(AND(コントロール!D3=FALSE,コントロール!D4=FALSE,コントロール!D5=TRUE,コントロール!D15=TRUE),ROUNDDOWN(SUM(K13:S13)/J7,4),"")</t>
    <phoneticPr fontId="2"/>
  </si>
  <si>
    <t>○</t>
  </si>
  <si>
    <r>
      <t>社名及びその代表者の役職・氏名、</t>
    </r>
    <r>
      <rPr>
        <sz val="9"/>
        <rFont val="ＭＳ Ｐゴシック"/>
        <family val="3"/>
        <charset val="128"/>
      </rPr>
      <t>９桁の保険利用者コード</t>
    </r>
    <r>
      <rPr>
        <sz val="9"/>
        <color indexed="8"/>
        <rFont val="ＭＳ Ｐゴシック"/>
        <family val="3"/>
        <charset val="128"/>
      </rPr>
      <t>（シッパーコード）を記入し代表者印を押印してください
　※ 申込人と被保険者が同一の場合は、「申込人に同じ」をチェックしてください（押印は不要です）
　※ 被保険者と保険金受取人が同一の場合は、「被保険者に同じ」をチェックしてください（押印は不要です）
　※ 保険利用者コードの登録については「保険利用者・Ｗｅｂユーザー登録」を参照してください</t>
    </r>
    <rPh sb="17" eb="18">
      <t>ケタ</t>
    </rPh>
    <rPh sb="19" eb="21">
      <t>ホケン</t>
    </rPh>
    <rPh sb="45" eb="47">
      <t>オウイン</t>
    </rPh>
    <phoneticPr fontId="2"/>
  </si>
  <si>
    <t>更新の場合に３ヶ月加算</t>
    <rPh sb="0" eb="2">
      <t>コウシン</t>
    </rPh>
    <rPh sb="3" eb="5">
      <t>バアイ</t>
    </rPh>
    <rPh sb="8" eb="9">
      <t>ゲツ</t>
    </rPh>
    <rPh sb="9" eb="11">
      <t>カサン</t>
    </rPh>
    <phoneticPr fontId="2"/>
  </si>
  <si>
    <t xml:space="preserve">( </t>
    <phoneticPr fontId="2"/>
  </si>
  <si>
    <t/>
  </si>
  <si>
    <t>　（ バイヤーコード ：</t>
    <phoneticPr fontId="2"/>
  </si>
  <si>
    <t>（YYYY/MM/DD）</t>
    <phoneticPr fontId="2"/>
  </si>
  <si>
    <t>設立年月日（YYYY/MM/DD）</t>
    <rPh sb="0" eb="2">
      <t>セツリツ</t>
    </rPh>
    <rPh sb="2" eb="5">
      <t>ネンガッピ</t>
    </rPh>
    <phoneticPr fontId="2"/>
  </si>
  <si>
    <t>　取得時期（YYYY/MM）→（</t>
  </si>
  <si>
    <t>本葉N93</t>
    <rPh sb="0" eb="1">
      <t>ホンヨウ</t>
    </rPh>
    <phoneticPr fontId="2"/>
  </si>
  <si>
    <t>別紙様式第１・別添１</t>
    <rPh sb="7" eb="9">
      <t>ベッテン</t>
    </rPh>
    <phoneticPr fontId="2"/>
  </si>
  <si>
    <t>てん補範囲</t>
    <rPh sb="3" eb="5">
      <t>ハンイ</t>
    </rPh>
    <phoneticPr fontId="2"/>
  </si>
  <si>
    <t>https://www.nexi.go.jp/form/investment/rate/index.html</t>
    <phoneticPr fontId="2"/>
  </si>
  <si>
    <t>第三国所在の主要な事業資産等</t>
    <rPh sb="0" eb="1">
      <t>ダイ</t>
    </rPh>
    <rPh sb="1" eb="2">
      <t>サン</t>
    </rPh>
    <rPh sb="2" eb="3">
      <t>コク</t>
    </rPh>
    <rPh sb="3" eb="5">
      <t>ショザイ</t>
    </rPh>
    <rPh sb="6" eb="8">
      <t>シュヨウ</t>
    </rPh>
    <rPh sb="9" eb="11">
      <t>ジギョウ</t>
    </rPh>
    <rPh sb="11" eb="13">
      <t>シサン</t>
    </rPh>
    <rPh sb="13" eb="14">
      <t>ナド</t>
    </rPh>
    <phoneticPr fontId="2"/>
  </si>
  <si>
    <t>※具体的な事例は、末尾の【告知事項】をご参照ください</t>
    <rPh sb="1" eb="4">
      <t>グタイテキ</t>
    </rPh>
    <rPh sb="5" eb="7">
      <t>ジレイ</t>
    </rPh>
    <rPh sb="9" eb="11">
      <t>マツビ</t>
    </rPh>
    <rPh sb="13" eb="15">
      <t>コクチ</t>
    </rPh>
    <rPh sb="15" eb="17">
      <t>ジコウ</t>
    </rPh>
    <rPh sb="20" eb="22">
      <t>サンショウ</t>
    </rPh>
    <phoneticPr fontId="2"/>
  </si>
  <si>
    <t>https://www.nexi.go.jp/procedure/consult/buyer.html</t>
    <phoneticPr fontId="2"/>
  </si>
  <si>
    <t xml:space="preserve">
保険の目的（投資先企業の株式）又は保険金請求権、及び保険のてん補対象とする再投資先企業の株式又は再投資先企業向け貸付金債権について、質権又は譲渡担保を設定する場合は、別途事前の承認申請が必要になります</t>
    <rPh sb="1" eb="3">
      <t>ホケン</t>
    </rPh>
    <rPh sb="4" eb="6">
      <t>モクテキ</t>
    </rPh>
    <rPh sb="7" eb="10">
      <t>トウシサキ</t>
    </rPh>
    <rPh sb="10" eb="12">
      <t>キギョウ</t>
    </rPh>
    <rPh sb="13" eb="15">
      <t>カブシキ</t>
    </rPh>
    <rPh sb="16" eb="17">
      <t>マタ</t>
    </rPh>
    <rPh sb="18" eb="20">
      <t>ホケン</t>
    </rPh>
    <rPh sb="20" eb="21">
      <t>キン</t>
    </rPh>
    <rPh sb="21" eb="24">
      <t>セイキュウケン</t>
    </rPh>
    <rPh sb="25" eb="26">
      <t>オヨ</t>
    </rPh>
    <rPh sb="27" eb="29">
      <t>ホケン</t>
    </rPh>
    <rPh sb="32" eb="33">
      <t>ポ</t>
    </rPh>
    <rPh sb="33" eb="35">
      <t>タイショウ</t>
    </rPh>
    <rPh sb="38" eb="39">
      <t>サイ</t>
    </rPh>
    <rPh sb="39" eb="42">
      <t>トウシサキ</t>
    </rPh>
    <rPh sb="42" eb="44">
      <t>キギョウ</t>
    </rPh>
    <rPh sb="45" eb="47">
      <t>カブシキ</t>
    </rPh>
    <rPh sb="47" eb="48">
      <t>マタ</t>
    </rPh>
    <rPh sb="49" eb="50">
      <t>サイ</t>
    </rPh>
    <rPh sb="50" eb="53">
      <t>トウシサキ</t>
    </rPh>
    <rPh sb="53" eb="55">
      <t>キギョウ</t>
    </rPh>
    <rPh sb="55" eb="56">
      <t>ム</t>
    </rPh>
    <rPh sb="57" eb="60">
      <t>カシツケキン</t>
    </rPh>
    <rPh sb="60" eb="62">
      <t>サイケン</t>
    </rPh>
    <rPh sb="67" eb="69">
      <t>シチケン</t>
    </rPh>
    <rPh sb="69" eb="70">
      <t>マタ</t>
    </rPh>
    <rPh sb="71" eb="73">
      <t>ジョウト</t>
    </rPh>
    <rPh sb="73" eb="75">
      <t>タンポ</t>
    </rPh>
    <rPh sb="76" eb="78">
      <t>セッテイ</t>
    </rPh>
    <rPh sb="80" eb="82">
      <t>バアイ</t>
    </rPh>
    <rPh sb="84" eb="86">
      <t>ベット</t>
    </rPh>
    <rPh sb="86" eb="88">
      <t>ジゼン</t>
    </rPh>
    <rPh sb="89" eb="91">
      <t>ショウニン</t>
    </rPh>
    <rPh sb="91" eb="93">
      <t>シンセイ</t>
    </rPh>
    <rPh sb="94" eb="96">
      <t>ヒツヨウ</t>
    </rPh>
    <phoneticPr fontId="2"/>
  </si>
  <si>
    <r>
      <t xml:space="preserve">
</t>
    </r>
    <r>
      <rPr>
        <b/>
        <sz val="9"/>
        <rFont val="ＭＳ Ｐゴシック"/>
        <family val="3"/>
        <charset val="128"/>
      </rPr>
      <t>［ 送金額、額面金額 ］</t>
    </r>
    <r>
      <rPr>
        <sz val="9"/>
        <rFont val="ＭＳ Ｐゴシック"/>
        <family val="3"/>
        <charset val="128"/>
      </rPr>
      <t xml:space="preserve">
　・ 送金は１回のみ（予定含む）の場合
　　　　送金完了の有無、送金日、送金額、換算率（適用した内容を選択）を記入してください
　　　　</t>
    </r>
    <r>
      <rPr>
        <sz val="9"/>
        <color indexed="10"/>
        <rFont val="ＭＳ Ｐゴシック"/>
        <family val="3"/>
        <charset val="128"/>
      </rPr>
      <t>※更新申込で、申込月１日、又は証券記載の換算率を選択する場合には送金が複数回であってもこちらを選択して頂いて構いません</t>
    </r>
    <r>
      <rPr>
        <sz val="9"/>
        <rFont val="ＭＳ Ｐゴシック"/>
        <family val="3"/>
        <charset val="128"/>
      </rPr>
      <t xml:space="preserve">
　・ 送金は複数回（予定含む）の場合
　　　　別紙様式第１その３を記入してください
　　　　</t>
    </r>
    <r>
      <rPr>
        <sz val="9"/>
        <color indexed="10"/>
        <rFont val="ＭＳ Ｐゴシック"/>
        <family val="3"/>
        <charset val="128"/>
      </rPr>
      <t>※更新申込で、申込月１日、又は証券記載の換算率を選択する場合には、その３の「送金（１）」にまとめて記入頂いて構いません</t>
    </r>
    <r>
      <rPr>
        <sz val="9"/>
        <rFont val="ＭＳ Ｐゴシック"/>
        <family val="3"/>
        <charset val="128"/>
      </rPr>
      <t xml:space="preserve">
</t>
    </r>
    <r>
      <rPr>
        <b/>
        <sz val="9"/>
        <rFont val="ＭＳ Ｐゴシック"/>
        <family val="3"/>
        <charset val="128"/>
      </rPr>
      <t>［ 純資産額 ］</t>
    </r>
    <r>
      <rPr>
        <sz val="9"/>
        <rFont val="ＭＳ Ｐゴシック"/>
        <family val="3"/>
        <charset val="128"/>
      </rPr>
      <t xml:space="preserve">
　採用決算期、純資産額総額（建値）、同決算期における被保険出資（持分）比率を記入してください
　　　　※被保険出資（持分）比率は、少数点第３位まで有効です（第４位を切り捨て）
　　　　※決算期以降に既存株主（出資主）から株式等を取得した場合は、同出資（持分）比率を記入してください
　　　　</t>
    </r>
    <r>
      <rPr>
        <sz val="9"/>
        <color indexed="12"/>
        <rFont val="ＭＳ Ｐゴシック"/>
        <family val="3"/>
        <charset val="128"/>
      </rPr>
      <t>※上記Ａ、Ｂにおいて、取得予定を含まない数値を記入している場合には「被保険者の出資（持分）比率【演算】」の結果を転記してください
　</t>
    </r>
    <r>
      <rPr>
        <sz val="9"/>
        <rFont val="ＭＳ Ｐゴシック"/>
        <family val="3"/>
        <charset val="128"/>
      </rPr>
      <t xml:space="preserve">未監査の財務諸表等の純資産額を参照する場合は、別添４「提出書類に係る表明保証」を保険申込書に添えてご提出ください
</t>
    </r>
    <r>
      <rPr>
        <b/>
        <sz val="9"/>
        <rFont val="ＭＳ Ｐゴシック"/>
        <family val="3"/>
        <charset val="128"/>
      </rPr>
      <t>［ 純資産額と送金額いずれも対象とする場合 ］</t>
    </r>
    <r>
      <rPr>
        <sz val="9"/>
        <rFont val="ＭＳ Ｐゴシック"/>
        <family val="3"/>
        <charset val="128"/>
      </rPr>
      <t xml:space="preserve">
  対価の額の設定を「純資産」としたうえで、決算期以降の送金額も同一の保険証券で申し込むことが可能です。以下のようにご記入ください
       （手順１）純資産額、送金額の双方を選択→（手順２）純資産額の内容を記入→（手順３）決算期以降に送金した（送金予定を含む）内容を記入</t>
    </r>
    <rPh sb="3" eb="5">
      <t>ソウキン</t>
    </rPh>
    <rPh sb="5" eb="6">
      <t>ガク</t>
    </rPh>
    <rPh sb="7" eb="9">
      <t>ガクメン</t>
    </rPh>
    <rPh sb="9" eb="11">
      <t>キンガク</t>
    </rPh>
    <rPh sb="17" eb="19">
      <t>ソウキン</t>
    </rPh>
    <rPh sb="21" eb="22">
      <t>カイ</t>
    </rPh>
    <rPh sb="25" eb="27">
      <t>ヨテイ</t>
    </rPh>
    <rPh sb="27" eb="28">
      <t>フク</t>
    </rPh>
    <rPh sb="31" eb="33">
      <t>バアイ</t>
    </rPh>
    <rPh sb="38" eb="40">
      <t>ソウキン</t>
    </rPh>
    <rPh sb="40" eb="42">
      <t>カンリョウ</t>
    </rPh>
    <rPh sb="43" eb="45">
      <t>ウム</t>
    </rPh>
    <rPh sb="46" eb="48">
      <t>ソウキン</t>
    </rPh>
    <rPh sb="48" eb="49">
      <t>ビ</t>
    </rPh>
    <rPh sb="50" eb="53">
      <t>ソウキンガク</t>
    </rPh>
    <rPh sb="54" eb="57">
      <t>カンサンリツ</t>
    </rPh>
    <rPh sb="58" eb="60">
      <t>テキヨウ</t>
    </rPh>
    <rPh sb="62" eb="64">
      <t>ナイヨウ</t>
    </rPh>
    <rPh sb="65" eb="67">
      <t>センタク</t>
    </rPh>
    <rPh sb="69" eb="71">
      <t>キニュウ</t>
    </rPh>
    <rPh sb="83" eb="85">
      <t>コウシン</t>
    </rPh>
    <rPh sb="85" eb="87">
      <t>モウシコミ</t>
    </rPh>
    <rPh sb="89" eb="91">
      <t>モウシコミ</t>
    </rPh>
    <rPh sb="91" eb="92">
      <t>ツキ</t>
    </rPh>
    <rPh sb="93" eb="94">
      <t>ニチ</t>
    </rPh>
    <rPh sb="95" eb="96">
      <t>マタ</t>
    </rPh>
    <rPh sb="97" eb="99">
      <t>ショウケン</t>
    </rPh>
    <rPh sb="99" eb="101">
      <t>キサイ</t>
    </rPh>
    <rPh sb="102" eb="105">
      <t>カンサンリツ</t>
    </rPh>
    <rPh sb="106" eb="108">
      <t>センタク</t>
    </rPh>
    <rPh sb="110" eb="112">
      <t>バアイ</t>
    </rPh>
    <rPh sb="114" eb="116">
      <t>ソウキン</t>
    </rPh>
    <rPh sb="117" eb="120">
      <t>フクスウカイ</t>
    </rPh>
    <rPh sb="129" eb="131">
      <t>センタク</t>
    </rPh>
    <rPh sb="133" eb="134">
      <t>イタダ</t>
    </rPh>
    <rPh sb="136" eb="137">
      <t>カマ</t>
    </rPh>
    <rPh sb="145" eb="147">
      <t>ソウキン</t>
    </rPh>
    <rPh sb="148" eb="150">
      <t>フクスウ</t>
    </rPh>
    <rPh sb="150" eb="151">
      <t>カイ</t>
    </rPh>
    <rPh sb="152" eb="154">
      <t>ヨテイ</t>
    </rPh>
    <rPh sb="154" eb="155">
      <t>フク</t>
    </rPh>
    <rPh sb="158" eb="160">
      <t>バアイ</t>
    </rPh>
    <rPh sb="165" eb="167">
      <t>ベッシ</t>
    </rPh>
    <rPh sb="167" eb="169">
      <t>ヨウシキ</t>
    </rPh>
    <rPh sb="169" eb="170">
      <t>ダイ</t>
    </rPh>
    <rPh sb="175" eb="177">
      <t>キニュウ</t>
    </rPh>
    <rPh sb="226" eb="228">
      <t>ソウキン</t>
    </rPh>
    <rPh sb="237" eb="239">
      <t>キニュウ</t>
    </rPh>
    <rPh sb="239" eb="240">
      <t>イタダ</t>
    </rPh>
    <rPh sb="250" eb="253">
      <t>ジュンシサン</t>
    </rPh>
    <rPh sb="253" eb="254">
      <t>ガク</t>
    </rPh>
    <rPh sb="268" eb="270">
      <t>ソウガク</t>
    </rPh>
    <rPh sb="309" eb="310">
      <t>ヒ</t>
    </rPh>
    <rPh sb="310" eb="312">
      <t>ホケン</t>
    </rPh>
    <rPh sb="312" eb="314">
      <t>シュッシ</t>
    </rPh>
    <rPh sb="315" eb="317">
      <t>モチブン</t>
    </rPh>
    <rPh sb="318" eb="320">
      <t>ヒリツ</t>
    </rPh>
    <rPh sb="468" eb="469">
      <t>ミ</t>
    </rPh>
    <rPh sb="469" eb="471">
      <t>カンサ</t>
    </rPh>
    <rPh sb="472" eb="474">
      <t>ザイム</t>
    </rPh>
    <rPh sb="474" eb="476">
      <t>ショヒョウ</t>
    </rPh>
    <rPh sb="476" eb="477">
      <t>トウ</t>
    </rPh>
    <rPh sb="478" eb="482">
      <t>ジュンシサンガク</t>
    </rPh>
    <rPh sb="483" eb="485">
      <t>サンショウ</t>
    </rPh>
    <rPh sb="487" eb="489">
      <t>バアイ</t>
    </rPh>
    <rPh sb="491" eb="493">
      <t>ベッテン</t>
    </rPh>
    <rPh sb="495" eb="497">
      <t>テイシュツ</t>
    </rPh>
    <rPh sb="497" eb="499">
      <t>ショルイ</t>
    </rPh>
    <rPh sb="500" eb="501">
      <t>カカ</t>
    </rPh>
    <rPh sb="502" eb="504">
      <t>ヒョウメイ</t>
    </rPh>
    <rPh sb="504" eb="506">
      <t>ホショウ</t>
    </rPh>
    <rPh sb="508" eb="510">
      <t>ホケン</t>
    </rPh>
    <rPh sb="510" eb="513">
      <t>モウシコミショ</t>
    </rPh>
    <rPh sb="514" eb="515">
      <t>ソ</t>
    </rPh>
    <rPh sb="518" eb="520">
      <t>テイシュツ</t>
    </rPh>
    <phoneticPr fontId="2"/>
  </si>
  <si>
    <t>区分</t>
    <rPh sb="0" eb="2">
      <t>クブン</t>
    </rPh>
    <phoneticPr fontId="2"/>
  </si>
  <si>
    <t>株式取得の内容</t>
    <rPh sb="0" eb="2">
      <t>カブシキ</t>
    </rPh>
    <rPh sb="2" eb="4">
      <t>シュトク</t>
    </rPh>
    <rPh sb="5" eb="7">
      <t>ナイヨウ</t>
    </rPh>
    <phoneticPr fontId="2"/>
  </si>
  <si>
    <t>株式等の取得に要した額（被保険者分のみ）：</t>
    <rPh sb="0" eb="2">
      <t>カブシキ</t>
    </rPh>
    <rPh sb="2" eb="3">
      <t>トウ</t>
    </rPh>
    <rPh sb="4" eb="6">
      <t>シュトク</t>
    </rPh>
    <rPh sb="7" eb="8">
      <t>ヨウ</t>
    </rPh>
    <rPh sb="10" eb="11">
      <t>ガク</t>
    </rPh>
    <rPh sb="12" eb="16">
      <t>ヒホケンシャ</t>
    </rPh>
    <rPh sb="16" eb="17">
      <t>ブン</t>
    </rPh>
    <phoneticPr fontId="2"/>
  </si>
  <si>
    <t>･･･ Ａ</t>
    <phoneticPr fontId="2"/>
  </si>
  <si>
    <t>･･･ Ｂ</t>
    <phoneticPr fontId="2"/>
  </si>
  <si>
    <t>プレミアム金額の計算</t>
    <rPh sb="5" eb="7">
      <t>キンガク</t>
    </rPh>
    <rPh sb="8" eb="10">
      <t>ケイサン</t>
    </rPh>
    <phoneticPr fontId="2"/>
  </si>
  <si>
    <t xml:space="preserve"> ［ 株式取得前 ］ 被保険者の純資産持分額</t>
    <rPh sb="3" eb="5">
      <t>カブシキ</t>
    </rPh>
    <rPh sb="5" eb="7">
      <t>シュトク</t>
    </rPh>
    <rPh sb="7" eb="8">
      <t>マエ</t>
    </rPh>
    <rPh sb="11" eb="15">
      <t>ヒホケンシャ</t>
    </rPh>
    <rPh sb="16" eb="19">
      <t>ジュンシサン</t>
    </rPh>
    <rPh sb="19" eb="21">
      <t>モチブン</t>
    </rPh>
    <rPh sb="21" eb="22">
      <t>ガク</t>
    </rPh>
    <phoneticPr fontId="2"/>
  </si>
  <si>
    <t>（確認資料）</t>
    <rPh sb="1" eb="3">
      <t>カクニン</t>
    </rPh>
    <rPh sb="3" eb="5">
      <t>シリョウ</t>
    </rPh>
    <phoneticPr fontId="2"/>
  </si>
  <si>
    <t xml:space="preserve"> 取得前の純資産総額</t>
    <rPh sb="1" eb="3">
      <t>シュトク</t>
    </rPh>
    <rPh sb="3" eb="4">
      <t>マエ</t>
    </rPh>
    <rPh sb="5" eb="8">
      <t>ジュンシサン</t>
    </rPh>
    <rPh sb="8" eb="10">
      <t>ソウガク</t>
    </rPh>
    <phoneticPr fontId="2"/>
  </si>
  <si>
    <t xml:space="preserve"> 取得前の被保険者の出資比率</t>
    <rPh sb="1" eb="3">
      <t>シュトク</t>
    </rPh>
    <rPh sb="3" eb="4">
      <t>マエ</t>
    </rPh>
    <rPh sb="5" eb="6">
      <t>ヒ</t>
    </rPh>
    <rPh sb="6" eb="8">
      <t>ホケン</t>
    </rPh>
    <rPh sb="8" eb="9">
      <t>シャ</t>
    </rPh>
    <rPh sb="10" eb="12">
      <t>シュッシ</t>
    </rPh>
    <rPh sb="12" eb="14">
      <t>ヒリツ</t>
    </rPh>
    <phoneticPr fontId="2"/>
  </si>
  <si>
    <t>＝</t>
    <phoneticPr fontId="2"/>
  </si>
  <si>
    <t>（a）</t>
    <phoneticPr fontId="2"/>
  </si>
  <si>
    <t xml:space="preserve"> ［ 株式取得後 ］ 純資産総額　【演算】</t>
    <rPh sb="3" eb="5">
      <t>カブシキ</t>
    </rPh>
    <rPh sb="5" eb="8">
      <t>シュトクゴ</t>
    </rPh>
    <rPh sb="11" eb="14">
      <t>ジュンシサン</t>
    </rPh>
    <rPh sb="14" eb="16">
      <t>ソウガク</t>
    </rPh>
    <rPh sb="18" eb="20">
      <t>エンザン</t>
    </rPh>
    <phoneticPr fontId="2"/>
  </si>
  <si>
    <t>B 今回の投資に係る純資産増加額</t>
    <rPh sb="2" eb="4">
      <t>コンカイ</t>
    </rPh>
    <rPh sb="5" eb="7">
      <t>トウシ</t>
    </rPh>
    <rPh sb="8" eb="9">
      <t>カカ</t>
    </rPh>
    <rPh sb="10" eb="13">
      <t>ジュンシサン</t>
    </rPh>
    <rPh sb="13" eb="16">
      <t>ゾウカガク</t>
    </rPh>
    <phoneticPr fontId="2"/>
  </si>
  <si>
    <t>＋</t>
    <phoneticPr fontId="2"/>
  </si>
  <si>
    <t>（b）</t>
    <phoneticPr fontId="2"/>
  </si>
  <si>
    <t xml:space="preserve"> ［ 株式取得後 ］ 被保険者の純資産持分額　　【演算】</t>
    <rPh sb="3" eb="5">
      <t>カブシキ</t>
    </rPh>
    <rPh sb="5" eb="8">
      <t>シュトクゴ</t>
    </rPh>
    <rPh sb="11" eb="15">
      <t>ヒホケンシャ</t>
    </rPh>
    <rPh sb="16" eb="19">
      <t>ジュンシサン</t>
    </rPh>
    <rPh sb="19" eb="21">
      <t>モチブン</t>
    </rPh>
    <rPh sb="21" eb="22">
      <t>ガク</t>
    </rPh>
    <phoneticPr fontId="2"/>
  </si>
  <si>
    <t xml:space="preserve"> （b） 取得後の純資産総額</t>
    <rPh sb="5" eb="8">
      <t>シュトクゴ</t>
    </rPh>
    <rPh sb="9" eb="12">
      <t>ジュンシサン</t>
    </rPh>
    <rPh sb="12" eb="14">
      <t>ソウガク</t>
    </rPh>
    <phoneticPr fontId="2"/>
  </si>
  <si>
    <t xml:space="preserve"> 取得後の被保険者の出資比率</t>
    <rPh sb="1" eb="4">
      <t>シュトクゴ</t>
    </rPh>
    <rPh sb="5" eb="9">
      <t>ヒホケンシャ</t>
    </rPh>
    <rPh sb="10" eb="12">
      <t>シュッシ</t>
    </rPh>
    <rPh sb="12" eb="14">
      <t>ヒリツ</t>
    </rPh>
    <phoneticPr fontId="2"/>
  </si>
  <si>
    <t>（c）</t>
    <phoneticPr fontId="2"/>
  </si>
  <si>
    <t xml:space="preserve"> 取得した純資産持分額　　【演算】</t>
    <rPh sb="1" eb="3">
      <t>シュトク</t>
    </rPh>
    <rPh sb="5" eb="8">
      <t>ジュンシサン</t>
    </rPh>
    <rPh sb="8" eb="10">
      <t>モチブン</t>
    </rPh>
    <rPh sb="10" eb="11">
      <t>ガク</t>
    </rPh>
    <phoneticPr fontId="2"/>
  </si>
  <si>
    <t xml:space="preserve"> （c） 取得後の純資産持分額</t>
    <rPh sb="5" eb="8">
      <t>シュトクゴ</t>
    </rPh>
    <rPh sb="9" eb="12">
      <t>ジュンシサン</t>
    </rPh>
    <rPh sb="12" eb="14">
      <t>モチブン</t>
    </rPh>
    <rPh sb="14" eb="15">
      <t>ガク</t>
    </rPh>
    <phoneticPr fontId="2"/>
  </si>
  <si>
    <t xml:space="preserve"> （a） 取得前の純資産持分額</t>
    <rPh sb="5" eb="7">
      <t>シュトク</t>
    </rPh>
    <rPh sb="7" eb="8">
      <t>マエ</t>
    </rPh>
    <rPh sb="9" eb="12">
      <t>ジュンシサン</t>
    </rPh>
    <rPh sb="12" eb="14">
      <t>モチブン</t>
    </rPh>
    <rPh sb="14" eb="15">
      <t>ガク</t>
    </rPh>
    <phoneticPr fontId="2"/>
  </si>
  <si>
    <t>（d）</t>
    <phoneticPr fontId="2"/>
  </si>
  <si>
    <t xml:space="preserve"> プレミアム金額　　【演算】</t>
    <rPh sb="6" eb="8">
      <t>キンガク</t>
    </rPh>
    <phoneticPr fontId="2"/>
  </si>
  <si>
    <t xml:space="preserve"> A 被保険者の取得に要した金額</t>
    <rPh sb="3" eb="7">
      <t>ヒホケンシャ</t>
    </rPh>
    <rPh sb="8" eb="10">
      <t>シュトク</t>
    </rPh>
    <rPh sb="11" eb="12">
      <t>ヨウ</t>
    </rPh>
    <rPh sb="14" eb="16">
      <t>キンガク</t>
    </rPh>
    <phoneticPr fontId="2"/>
  </si>
  <si>
    <t xml:space="preserve"> （d） 取得した純資産持分額</t>
    <rPh sb="5" eb="7">
      <t>シュトク</t>
    </rPh>
    <rPh sb="9" eb="10">
      <t>ジュン</t>
    </rPh>
    <rPh sb="10" eb="12">
      <t>シサン</t>
    </rPh>
    <rPh sb="12" eb="14">
      <t>モチブン</t>
    </rPh>
    <rPh sb="14" eb="15">
      <t>ガク</t>
    </rPh>
    <phoneticPr fontId="2"/>
  </si>
  <si>
    <t>別紙様式第１・別添４</t>
    <rPh sb="7" eb="9">
      <t>ベッテン</t>
    </rPh>
    <phoneticPr fontId="2"/>
  </si>
  <si>
    <t>別紙様式第１・別添３</t>
    <rPh sb="7" eb="9">
      <t>ベッテン</t>
    </rPh>
    <phoneticPr fontId="2"/>
  </si>
  <si>
    <t>【記入要領】</t>
    <rPh sb="1" eb="3">
      <t>キニュウ</t>
    </rPh>
    <rPh sb="3" eb="5">
      <t>ヨウリョウ</t>
    </rPh>
    <phoneticPr fontId="2"/>
  </si>
  <si>
    <t>今回の投資に係る純資産増加額（被保険者以外の出資持分も含む）：</t>
    <rPh sb="0" eb="2">
      <t>コンカイ</t>
    </rPh>
    <rPh sb="3" eb="5">
      <t>トウシ</t>
    </rPh>
    <rPh sb="6" eb="7">
      <t>カカ</t>
    </rPh>
    <rPh sb="8" eb="11">
      <t>ジュンシサン</t>
    </rPh>
    <rPh sb="11" eb="13">
      <t>ゾウカ</t>
    </rPh>
    <rPh sb="13" eb="14">
      <t>ガク</t>
    </rPh>
    <rPh sb="15" eb="19">
      <t>ヒホケンシャ</t>
    </rPh>
    <rPh sb="19" eb="21">
      <t>イガイ</t>
    </rPh>
    <rPh sb="22" eb="24">
      <t>シュッシ</t>
    </rPh>
    <rPh sb="24" eb="26">
      <t>モチブン</t>
    </rPh>
    <rPh sb="27" eb="28">
      <t>フク</t>
    </rPh>
    <phoneticPr fontId="2"/>
  </si>
  <si>
    <t>プレミアム相当額に係る申請書</t>
    <rPh sb="5" eb="8">
      <t>ソウトウガク</t>
    </rPh>
    <rPh sb="9" eb="10">
      <t>カカ</t>
    </rPh>
    <rPh sb="11" eb="13">
      <t>シンセイ</t>
    </rPh>
    <rPh sb="13" eb="14">
      <t>ショ</t>
    </rPh>
    <phoneticPr fontId="2"/>
  </si>
  <si>
    <t>国（地域）名</t>
    <rPh sb="0" eb="1">
      <t>クニ</t>
    </rPh>
    <rPh sb="2" eb="4">
      <t>チイキ</t>
    </rPh>
    <rPh sb="5" eb="6">
      <t>メイ</t>
    </rPh>
    <phoneticPr fontId="2"/>
  </si>
  <si>
    <r>
      <rPr>
        <sz val="9"/>
        <rFont val="ＭＳ Ｐゴシック"/>
        <family val="3"/>
        <charset val="128"/>
      </rPr>
      <t>該当するものをいずれか選択してください</t>
    </r>
    <r>
      <rPr>
        <b/>
        <sz val="9"/>
        <rFont val="ＭＳ Ｐゴシック"/>
        <family val="3"/>
        <charset val="128"/>
      </rPr>
      <t xml:space="preserve">
［ 既存株主（出資主）からの株式（出資持分）の取得 ］</t>
    </r>
    <r>
      <rPr>
        <sz val="9"/>
        <rFont val="ＭＳ Ｐゴシック"/>
        <family val="3"/>
        <charset val="128"/>
      </rPr>
      <t xml:space="preserve"> 既発行済の株式等を既存株主等から取得する場合に選択してください
</t>
    </r>
    <r>
      <rPr>
        <b/>
        <sz val="9"/>
        <rFont val="ＭＳ Ｐゴシック"/>
        <family val="3"/>
        <charset val="128"/>
      </rPr>
      <t>［ 増資（第三者割当含む）による株式（出資持分）の取得 ］</t>
    </r>
    <r>
      <rPr>
        <sz val="9"/>
        <rFont val="ＭＳ Ｐゴシック"/>
        <family val="3"/>
        <charset val="128"/>
      </rPr>
      <t xml:space="preserve"> 増資（新株発行の有無を問わない）による株式等を取得する場合に選択してください</t>
    </r>
    <rPh sb="0" eb="2">
      <t>ガイトウ</t>
    </rPh>
    <rPh sb="11" eb="13">
      <t>センタク</t>
    </rPh>
    <rPh sb="22" eb="24">
      <t>キゾン</t>
    </rPh>
    <rPh sb="24" eb="26">
      <t>カブヌシ</t>
    </rPh>
    <rPh sb="27" eb="29">
      <t>シュッシ</t>
    </rPh>
    <rPh sb="29" eb="30">
      <t>ヌシ</t>
    </rPh>
    <rPh sb="34" eb="36">
      <t>カブシキ</t>
    </rPh>
    <rPh sb="37" eb="39">
      <t>シュッシ</t>
    </rPh>
    <rPh sb="39" eb="41">
      <t>モチブン</t>
    </rPh>
    <rPh sb="43" eb="45">
      <t>シュトク</t>
    </rPh>
    <rPh sb="48" eb="49">
      <t>キ</t>
    </rPh>
    <rPh sb="49" eb="51">
      <t>ハッコウ</t>
    </rPh>
    <rPh sb="51" eb="52">
      <t>スミ</t>
    </rPh>
    <rPh sb="53" eb="55">
      <t>カブシキ</t>
    </rPh>
    <rPh sb="55" eb="56">
      <t>トウ</t>
    </rPh>
    <rPh sb="57" eb="59">
      <t>キソン</t>
    </rPh>
    <rPh sb="59" eb="61">
      <t>カブヌシ</t>
    </rPh>
    <rPh sb="61" eb="62">
      <t>トウ</t>
    </rPh>
    <rPh sb="64" eb="66">
      <t>シュトク</t>
    </rPh>
    <rPh sb="68" eb="70">
      <t>バアイ</t>
    </rPh>
    <rPh sb="71" eb="73">
      <t>センタク</t>
    </rPh>
    <phoneticPr fontId="2"/>
  </si>
  <si>
    <t>主要な事業資産等に係る申請書</t>
    <rPh sb="0" eb="2">
      <t>シュヨウ</t>
    </rPh>
    <rPh sb="3" eb="5">
      <t>ジギョウ</t>
    </rPh>
    <rPh sb="5" eb="7">
      <t>シサン</t>
    </rPh>
    <rPh sb="7" eb="8">
      <t>ナド</t>
    </rPh>
    <rPh sb="9" eb="10">
      <t>カカ</t>
    </rPh>
    <rPh sb="11" eb="13">
      <t>シンセイ</t>
    </rPh>
    <rPh sb="13" eb="14">
      <t>ショ</t>
    </rPh>
    <phoneticPr fontId="2"/>
  </si>
  <si>
    <t>てん補範囲</t>
    <rPh sb="2" eb="3">
      <t>ポ</t>
    </rPh>
    <rPh sb="3" eb="5">
      <t>ハンイ</t>
    </rPh>
    <phoneticPr fontId="2"/>
  </si>
  <si>
    <t>邦貨</t>
    <rPh sb="0" eb="2">
      <t>ホウカ</t>
    </rPh>
    <phoneticPr fontId="2"/>
  </si>
  <si>
    <t>換算率</t>
    <rPh sb="0" eb="2">
      <t>カンサン</t>
    </rPh>
    <rPh sb="2" eb="3">
      <t>リツ</t>
    </rPh>
    <phoneticPr fontId="2"/>
  </si>
  <si>
    <r>
      <rPr>
        <sz val="9"/>
        <rFont val="ＭＳ Ｐゴシック"/>
        <family val="3"/>
        <charset val="128"/>
      </rPr>
      <t xml:space="preserve">以下の各項目（グレーの部分）をご記入ください。
</t>
    </r>
    <r>
      <rPr>
        <b/>
        <sz val="9"/>
        <rFont val="ＭＳ Ｐゴシック"/>
        <family val="3"/>
        <charset val="128"/>
      </rPr>
      <t xml:space="preserve">
［ 株式等の取得に要した額 ］
</t>
    </r>
    <r>
      <rPr>
        <sz val="9"/>
        <rFont val="ＭＳ Ｐゴシック"/>
        <family val="3"/>
        <charset val="128"/>
      </rPr>
      <t xml:space="preserve">  今回の投資において、被保険者が株式等の取得を行った部分につき、取得に要した額を記入してください</t>
    </r>
    <r>
      <rPr>
        <b/>
        <sz val="9"/>
        <rFont val="ＭＳ Ｐゴシック"/>
        <family val="3"/>
        <charset val="128"/>
      </rPr>
      <t xml:space="preserve">
［ 今回の投資に係る純資産増加額 ］
　</t>
    </r>
    <r>
      <rPr>
        <sz val="9"/>
        <rFont val="ＭＳ Ｐゴシック"/>
        <family val="3"/>
        <charset val="128"/>
      </rPr>
      <t xml:space="preserve">投資直前の投資先監査済決算書（以下「対象決算書」）の純資産額に対して、今回の投資完了後に増加する純資産額を記入してください
</t>
    </r>
    <r>
      <rPr>
        <b/>
        <sz val="9"/>
        <rFont val="ＭＳ Ｐゴシック"/>
        <family val="3"/>
        <charset val="128"/>
      </rPr>
      <t>［ 取得前の純資産総額 ］</t>
    </r>
    <r>
      <rPr>
        <sz val="9"/>
        <rFont val="ＭＳ Ｐゴシック"/>
        <family val="3"/>
        <charset val="128"/>
      </rPr>
      <t xml:space="preserve">
  対象決算書の純資産総額を記入してください</t>
    </r>
    <r>
      <rPr>
        <b/>
        <sz val="9"/>
        <rFont val="ＭＳ Ｐゴシック"/>
        <family val="3"/>
        <charset val="128"/>
      </rPr>
      <t xml:space="preserve">
［ 取得前の被保険者の出資比率 ］
</t>
    </r>
    <r>
      <rPr>
        <sz val="9"/>
        <rFont val="ＭＳ Ｐゴシック"/>
        <family val="3"/>
        <charset val="128"/>
      </rPr>
      <t xml:space="preserve">  上記で採用した決算書における被保険者の出資比率を記入してください
</t>
    </r>
    <r>
      <rPr>
        <b/>
        <sz val="9"/>
        <rFont val="ＭＳ Ｐゴシック"/>
        <family val="3"/>
        <charset val="128"/>
      </rPr>
      <t>[ 換算率 ]</t>
    </r>
    <r>
      <rPr>
        <sz val="9"/>
        <rFont val="ＭＳ Ｐゴシック"/>
        <family val="3"/>
        <charset val="128"/>
      </rPr>
      <t xml:space="preserve">
　プレミアム金額に適用する換算率をご記入ください（原則として、元本及び配当金と同じ換算率をご記入ください。）
他の項目は自動演算されますので、結果をご確認いただき、修正が必要な場合は数値を上書きしてください。
またそれぞれの数値の根拠となる資料をご提出ください（右側青字部分）</t>
    </r>
    <rPh sb="0" eb="2">
      <t>イカ</t>
    </rPh>
    <rPh sb="3" eb="4">
      <t>カク</t>
    </rPh>
    <rPh sb="4" eb="6">
      <t>コウモク</t>
    </rPh>
    <rPh sb="11" eb="13">
      <t>ブブン</t>
    </rPh>
    <rPh sb="16" eb="18">
      <t>キニュウ</t>
    </rPh>
    <rPh sb="265" eb="268">
      <t>カンサンリツ</t>
    </rPh>
    <rPh sb="277" eb="279">
      <t>キンガク</t>
    </rPh>
    <rPh sb="280" eb="282">
      <t>テキヨウ</t>
    </rPh>
    <rPh sb="284" eb="287">
      <t>カンサンリツ</t>
    </rPh>
    <rPh sb="289" eb="291">
      <t>キニュウ</t>
    </rPh>
    <rPh sb="296" eb="298">
      <t>ゲンソク</t>
    </rPh>
    <rPh sb="302" eb="304">
      <t>ガンポン</t>
    </rPh>
    <rPh sb="304" eb="305">
      <t>オヨ</t>
    </rPh>
    <rPh sb="306" eb="309">
      <t>ハイトウキン</t>
    </rPh>
    <rPh sb="310" eb="311">
      <t>オナ</t>
    </rPh>
    <rPh sb="312" eb="315">
      <t>カンサンリツ</t>
    </rPh>
    <rPh sb="317" eb="319">
      <t>キニュウ</t>
    </rPh>
    <rPh sb="384" eb="386">
      <t>スウチ</t>
    </rPh>
    <rPh sb="387" eb="389">
      <t>コンキョ</t>
    </rPh>
    <rPh sb="392" eb="394">
      <t>シリョウ</t>
    </rPh>
    <rPh sb="396" eb="398">
      <t>テイシュツ</t>
    </rPh>
    <rPh sb="403" eb="405">
      <t>ミギガワ</t>
    </rPh>
    <rPh sb="407" eb="409">
      <t>ブブン</t>
    </rPh>
    <phoneticPr fontId="2"/>
  </si>
  <si>
    <t>有り</t>
    <rPh sb="0" eb="1">
      <t>ア</t>
    </rPh>
    <phoneticPr fontId="2"/>
  </si>
  <si>
    <t>純資産：U51　送金１回：G53　送金複数回：M52  ※純資産優先</t>
    <rPh sb="0" eb="3">
      <t>ジュンシサン</t>
    </rPh>
    <rPh sb="8" eb="10">
      <t>ソウキン</t>
    </rPh>
    <rPh sb="11" eb="12">
      <t>カイ</t>
    </rPh>
    <rPh sb="29" eb="32">
      <t>ジュンシサン</t>
    </rPh>
    <rPh sb="32" eb="34">
      <t>ユウセン</t>
    </rPh>
    <phoneticPr fontId="2"/>
  </si>
  <si>
    <t>【枝分け処理】プレミアムありの場合</t>
    <rPh sb="1" eb="2">
      <t>エダ</t>
    </rPh>
    <rPh sb="2" eb="3">
      <t>ワ</t>
    </rPh>
    <rPh sb="4" eb="6">
      <t>ショリ</t>
    </rPh>
    <rPh sb="15" eb="17">
      <t>バアイ</t>
    </rPh>
    <phoneticPr fontId="2"/>
  </si>
  <si>
    <t>主要な事業資産等</t>
    <rPh sb="0" eb="2">
      <t>シュヨウ</t>
    </rPh>
    <rPh sb="3" eb="5">
      <t>ジギョウ</t>
    </rPh>
    <rPh sb="5" eb="8">
      <t>シサンナド</t>
    </rPh>
    <phoneticPr fontId="2"/>
  </si>
  <si>
    <t>④プレミアム</t>
    <phoneticPr fontId="2"/>
  </si>
  <si>
    <t>プレミアム</t>
    <phoneticPr fontId="2"/>
  </si>
  <si>
    <t>○</t>
    <phoneticPr fontId="2"/>
  </si>
  <si>
    <t>（別２）M28</t>
    <rPh sb="1" eb="2">
      <t>ベツ</t>
    </rPh>
    <phoneticPr fontId="2"/>
  </si>
  <si>
    <t>（別２）N30</t>
    <rPh sb="1" eb="2">
      <t>ベツ</t>
    </rPh>
    <phoneticPr fontId="2"/>
  </si>
  <si>
    <t>（別１）C10</t>
    <rPh sb="1" eb="2">
      <t>ベツ</t>
    </rPh>
    <phoneticPr fontId="2"/>
  </si>
  <si>
    <t>（別１）C11</t>
    <rPh sb="1" eb="2">
      <t>ベツ</t>
    </rPh>
    <phoneticPr fontId="2"/>
  </si>
  <si>
    <t>（別１）C12</t>
    <rPh sb="1" eb="2">
      <t>ベツ</t>
    </rPh>
    <phoneticPr fontId="2"/>
  </si>
  <si>
    <t>（別１）C13</t>
    <rPh sb="1" eb="2">
      <t>ベツ</t>
    </rPh>
    <phoneticPr fontId="2"/>
  </si>
  <si>
    <t>（別１）C14</t>
    <rPh sb="1" eb="2">
      <t>ベツ</t>
    </rPh>
    <phoneticPr fontId="2"/>
  </si>
  <si>
    <t>（別１）C15</t>
    <rPh sb="1" eb="2">
      <t>ベツ</t>
    </rPh>
    <phoneticPr fontId="2"/>
  </si>
  <si>
    <t>（別１）C16</t>
    <rPh sb="1" eb="2">
      <t>ベツ</t>
    </rPh>
    <phoneticPr fontId="2"/>
  </si>
  <si>
    <t>プレミアム金額（外貨）</t>
    <rPh sb="5" eb="7">
      <t>キンガク</t>
    </rPh>
    <rPh sb="8" eb="10">
      <t>ガイカ</t>
    </rPh>
    <phoneticPr fontId="2"/>
  </si>
  <si>
    <t>プレミアム金額（邦貨）</t>
    <rPh sb="5" eb="7">
      <t>キンガク</t>
    </rPh>
    <rPh sb="8" eb="10">
      <t>ホウカ</t>
    </rPh>
    <phoneticPr fontId="2"/>
  </si>
  <si>
    <t>主要な事業資産等（所在国）</t>
    <rPh sb="0" eb="2">
      <t>シュヨウ</t>
    </rPh>
    <rPh sb="3" eb="5">
      <t>ジギョウ</t>
    </rPh>
    <rPh sb="5" eb="8">
      <t>シサントウ</t>
    </rPh>
    <rPh sb="9" eb="12">
      <t>ショザイコク</t>
    </rPh>
    <phoneticPr fontId="2"/>
  </si>
  <si>
    <t>プレミアム換算率</t>
    <rPh sb="5" eb="7">
      <t>カンザン</t>
    </rPh>
    <rPh sb="7" eb="8">
      <t>リツ</t>
    </rPh>
    <phoneticPr fontId="2"/>
  </si>
  <si>
    <t>（別２）I30</t>
    <rPh sb="1" eb="2">
      <t>ベツ</t>
    </rPh>
    <phoneticPr fontId="2"/>
  </si>
  <si>
    <t>=IF(OR(P27="36",P27="46"),J5,IF(OR(P27="3711",P27="4711"),J7,IF(OR(P27="3712",P27="4712"),SUM(K12:S12),IF(OR(P27="356",P27="456"),J5+J3,IF(OR(P27="35711",P27="45711"),J7+J3,IF(OR(P27="35712",P27="45712"),SUM(K12:S12)+J3,IF(P27="5",J3,"")))))))</t>
    <phoneticPr fontId="2"/>
  </si>
  <si>
    <t>＜対価の額③の建値（参考）＞</t>
    <rPh sb="1" eb="3">
      <t>タイカ</t>
    </rPh>
    <rPh sb="4" eb="5">
      <t>ガク</t>
    </rPh>
    <rPh sb="7" eb="9">
      <t>タテネ</t>
    </rPh>
    <rPh sb="10" eb="12">
      <t>サンコウ</t>
    </rPh>
    <phoneticPr fontId="2"/>
  </si>
  <si>
    <t>・保険カバーを希望される主要な事業資産等の所在国名を全てご記入ください。
・本申請書にご記入のない国／地域については、てん補の対象となりません。
・保険契約に適用する基本保険料率は、投資先国又は当該申請書にご記入いただいた国の中で最もリスクの高い国の国カテゴリーに基づき決定します。</t>
    <rPh sb="1" eb="3">
      <t>ホケン</t>
    </rPh>
    <rPh sb="12" eb="14">
      <t>シュヨウ</t>
    </rPh>
    <rPh sb="15" eb="17">
      <t>ジギョウ</t>
    </rPh>
    <rPh sb="17" eb="20">
      <t>シサントウ</t>
    </rPh>
    <rPh sb="21" eb="23">
      <t>ショザイ</t>
    </rPh>
    <rPh sb="23" eb="24">
      <t>クニ</t>
    </rPh>
    <rPh sb="24" eb="25">
      <t>ナ</t>
    </rPh>
    <rPh sb="25" eb="26">
      <t>チメイ</t>
    </rPh>
    <rPh sb="26" eb="27">
      <t>スベ</t>
    </rPh>
    <rPh sb="29" eb="31">
      <t>キニュウ</t>
    </rPh>
    <rPh sb="38" eb="39">
      <t>ホン</t>
    </rPh>
    <rPh sb="39" eb="42">
      <t>シンセイショ</t>
    </rPh>
    <rPh sb="44" eb="46">
      <t>キニュウ</t>
    </rPh>
    <rPh sb="49" eb="50">
      <t>クニ</t>
    </rPh>
    <rPh sb="51" eb="53">
      <t>チイキ</t>
    </rPh>
    <rPh sb="63" eb="65">
      <t>タイショウ</t>
    </rPh>
    <rPh sb="74" eb="76">
      <t>ホケン</t>
    </rPh>
    <rPh sb="76" eb="78">
      <t>ケイヤク</t>
    </rPh>
    <rPh sb="79" eb="81">
      <t>テキヨウ</t>
    </rPh>
    <phoneticPr fontId="2"/>
  </si>
  <si>
    <t>（コ）B52</t>
    <phoneticPr fontId="2"/>
  </si>
  <si>
    <t>https://www.nexi.go.jp/procedure/consult/index.html</t>
    <phoneticPr fontId="2"/>
  </si>
  <si>
    <t>https://www.nexi.go.jp/procedure/consult/buyer.html</t>
    <phoneticPr fontId="2"/>
  </si>
  <si>
    <t>対価（元本）の設定方法</t>
    <rPh sb="0" eb="2">
      <t>タイカ</t>
    </rPh>
    <rPh sb="3" eb="5">
      <t>ガンポン</t>
    </rPh>
    <rPh sb="7" eb="9">
      <t>セッテイ</t>
    </rPh>
    <rPh sb="9" eb="11">
      <t>ホウホウ</t>
    </rPh>
    <phoneticPr fontId="2"/>
  </si>
  <si>
    <t>対価の額（元本）</t>
    <rPh sb="0" eb="2">
      <t>タイカ</t>
    </rPh>
    <rPh sb="3" eb="4">
      <t>ガク</t>
    </rPh>
    <rPh sb="5" eb="7">
      <t>ガンポン</t>
    </rPh>
    <phoneticPr fontId="2"/>
  </si>
  <si>
    <t xml:space="preserve"> ① 申込の対象となる対価の額</t>
    <rPh sb="3" eb="5">
      <t>モウシコミ</t>
    </rPh>
    <rPh sb="6" eb="8">
      <t>タイショウ</t>
    </rPh>
    <rPh sb="11" eb="13">
      <t>タイカ</t>
    </rPh>
    <rPh sb="14" eb="15">
      <t>ガク</t>
    </rPh>
    <phoneticPr fontId="2"/>
  </si>
  <si>
    <t xml:space="preserve"> ③ 引受対象となる対価の額</t>
    <rPh sb="3" eb="4">
      <t>ヒ</t>
    </rPh>
    <rPh sb="4" eb="5">
      <t>ウ</t>
    </rPh>
    <rPh sb="5" eb="7">
      <t>タイショウ</t>
    </rPh>
    <rPh sb="10" eb="12">
      <t>タイカ</t>
    </rPh>
    <rPh sb="13" eb="14">
      <t>ガク</t>
    </rPh>
    <phoneticPr fontId="2"/>
  </si>
  <si>
    <r>
      <t xml:space="preserve">
</t>
    </r>
    <r>
      <rPr>
        <b/>
        <sz val="9"/>
        <rFont val="ＭＳ Ｐゴシック"/>
        <family val="3"/>
        <charset val="128"/>
      </rPr>
      <t>［ ①申込の対象となる対価の額 ］</t>
    </r>
    <r>
      <rPr>
        <sz val="9"/>
        <rFont val="ＭＳ Ｐゴシック"/>
        <family val="3"/>
        <charset val="128"/>
      </rPr>
      <t xml:space="preserve">
　取得予定分を含め、記入頂いた対価の額（建値）の合計額を演算します
</t>
    </r>
    <r>
      <rPr>
        <b/>
        <sz val="9"/>
        <rFont val="ＭＳ Ｐゴシック"/>
        <family val="3"/>
        <charset val="128"/>
      </rPr>
      <t>［ ③今回引受ける対価の額 ］</t>
    </r>
    <r>
      <rPr>
        <sz val="9"/>
        <rFont val="ＭＳ Ｐゴシック"/>
        <family val="3"/>
        <charset val="128"/>
      </rPr>
      <t xml:space="preserve">
　申込の対象となる対価の額のうち、送金予定分を除いた金額（建値）に換算率を乗じた円換算金額を演算します</t>
    </r>
    <rPh sb="4" eb="6">
      <t>モウシコミ</t>
    </rPh>
    <rPh sb="7" eb="9">
      <t>タイショウ</t>
    </rPh>
    <rPh sb="12" eb="14">
      <t>タイカ</t>
    </rPh>
    <rPh sb="15" eb="16">
      <t>ガク</t>
    </rPh>
    <rPh sb="20" eb="22">
      <t>シュトク</t>
    </rPh>
    <rPh sb="22" eb="24">
      <t>ヨテイ</t>
    </rPh>
    <rPh sb="24" eb="25">
      <t>ブン</t>
    </rPh>
    <rPh sb="26" eb="27">
      <t>フク</t>
    </rPh>
    <rPh sb="29" eb="31">
      <t>キニュウ</t>
    </rPh>
    <rPh sb="31" eb="32">
      <t>イタダ</t>
    </rPh>
    <rPh sb="34" eb="36">
      <t>タイカ</t>
    </rPh>
    <rPh sb="37" eb="38">
      <t>ガク</t>
    </rPh>
    <rPh sb="39" eb="41">
      <t>タテネ</t>
    </rPh>
    <rPh sb="43" eb="46">
      <t>ゴウケイガク</t>
    </rPh>
    <rPh sb="47" eb="49">
      <t>エンザン</t>
    </rPh>
    <rPh sb="56" eb="58">
      <t>コンカイ</t>
    </rPh>
    <rPh sb="58" eb="59">
      <t>ヒ</t>
    </rPh>
    <rPh sb="59" eb="60">
      <t>ウ</t>
    </rPh>
    <rPh sb="62" eb="64">
      <t>タイカ</t>
    </rPh>
    <rPh sb="65" eb="66">
      <t>ガク</t>
    </rPh>
    <rPh sb="86" eb="88">
      <t>ソウキン</t>
    </rPh>
    <phoneticPr fontId="2"/>
  </si>
  <si>
    <t>６．取得のための対価の額</t>
    <rPh sb="2" eb="4">
      <t>シュトク</t>
    </rPh>
    <rPh sb="8" eb="10">
      <t>タイカ</t>
    </rPh>
    <rPh sb="11" eb="12">
      <t>ガク</t>
    </rPh>
    <phoneticPr fontId="2"/>
  </si>
  <si>
    <t>元本</t>
    <rPh sb="0" eb="2">
      <t>ガンポン</t>
    </rPh>
    <phoneticPr fontId="2"/>
  </si>
  <si>
    <t>プレミアム</t>
    <phoneticPr fontId="2"/>
  </si>
  <si>
    <t>７．最終投資先企業（事業会社）の名称及び住所</t>
    <rPh sb="2" eb="4">
      <t>サイシュウ</t>
    </rPh>
    <rPh sb="4" eb="6">
      <t>トウシ</t>
    </rPh>
    <rPh sb="6" eb="7">
      <t>サキ</t>
    </rPh>
    <rPh sb="7" eb="9">
      <t>キギョウ</t>
    </rPh>
    <rPh sb="10" eb="12">
      <t>ジギョウ</t>
    </rPh>
    <rPh sb="12" eb="14">
      <t>ガイシャ</t>
    </rPh>
    <rPh sb="16" eb="18">
      <t>メイショウ</t>
    </rPh>
    <rPh sb="18" eb="19">
      <t>オヨ</t>
    </rPh>
    <rPh sb="20" eb="22">
      <t>ジュウショ</t>
    </rPh>
    <phoneticPr fontId="2"/>
  </si>
  <si>
    <r>
      <t>８．送金の内容　</t>
    </r>
    <r>
      <rPr>
        <sz val="9"/>
        <rFont val="ＭＳ Ｐゴシック"/>
        <family val="3"/>
        <charset val="128"/>
      </rPr>
      <t>※対価の額は演算します。円建の場合は外貨"JPY"を選択のうえ、TTBレートを"1.0000"と記入してください</t>
    </r>
    <rPh sb="2" eb="4">
      <t>ソウキン</t>
    </rPh>
    <rPh sb="5" eb="7">
      <t>ナイヨウ</t>
    </rPh>
    <phoneticPr fontId="2"/>
  </si>
  <si>
    <t>９．被保険者の概要等</t>
    <rPh sb="2" eb="6">
      <t>ヒホケンシャ</t>
    </rPh>
    <rPh sb="7" eb="9">
      <t>ガイヨウ</t>
    </rPh>
    <rPh sb="9" eb="10">
      <t>トウ</t>
    </rPh>
    <phoneticPr fontId="2"/>
  </si>
  <si>
    <r>
      <t>７．最終投資先企業（事業会社）の名称及び住所　</t>
    </r>
    <r>
      <rPr>
        <sz val="10"/>
        <color indexed="10"/>
        <rFont val="ＭＳ Ｐゴシック"/>
        <family val="3"/>
        <charset val="128"/>
      </rPr>
      <t>※投資先企業が最終投資先企業となる場合は記入不要です。</t>
    </r>
    <rPh sb="2" eb="4">
      <t>サイシュウ</t>
    </rPh>
    <rPh sb="4" eb="6">
      <t>トウシ</t>
    </rPh>
    <rPh sb="6" eb="7">
      <t>サキ</t>
    </rPh>
    <rPh sb="7" eb="9">
      <t>キギョウ</t>
    </rPh>
    <rPh sb="10" eb="12">
      <t>ジギョウ</t>
    </rPh>
    <rPh sb="12" eb="14">
      <t>ガイシャ</t>
    </rPh>
    <rPh sb="16" eb="18">
      <t>メイショウ</t>
    </rPh>
    <rPh sb="18" eb="19">
      <t>オヨ</t>
    </rPh>
    <rPh sb="20" eb="22">
      <t>ジュウショ</t>
    </rPh>
    <rPh sb="24" eb="27">
      <t>トウシサキ</t>
    </rPh>
    <rPh sb="27" eb="29">
      <t>キギョウ</t>
    </rPh>
    <rPh sb="30" eb="32">
      <t>サイシュウ</t>
    </rPh>
    <rPh sb="32" eb="35">
      <t>トウシサキ</t>
    </rPh>
    <rPh sb="35" eb="37">
      <t>キギョウ</t>
    </rPh>
    <rPh sb="40" eb="42">
      <t>バアイ</t>
    </rPh>
    <rPh sb="43" eb="45">
      <t>キニュウ</t>
    </rPh>
    <rPh sb="45" eb="47">
      <t>フヨウ</t>
    </rPh>
    <phoneticPr fontId="2"/>
  </si>
  <si>
    <t>８．送金の内容</t>
    <rPh sb="2" eb="4">
      <t>ソウキン</t>
    </rPh>
    <rPh sb="5" eb="7">
      <t>ナイヨウ</t>
    </rPh>
    <phoneticPr fontId="2"/>
  </si>
  <si>
    <t>投資先企業は、当該所在国以外の国又は地域において（部分損失（のみ）特約又は事業拠点等特約を付帯する場合は特約の対象となる企業の所在国も含む。）、不動産、設備、原材料その他の物に関する権利、鉱業権、工業所有権その他の権利又は利益であって業務の遂行上特に重要なもの（再投資先企業の株式及び再投資先企業向け貸付金債権を含む。）（主要な事業資産等）を保有しているため、以下の国又は地域をてん補の範囲に含めることを希望します。</t>
    <rPh sb="0" eb="3">
      <t>トウシサキ</t>
    </rPh>
    <rPh sb="3" eb="5">
      <t>キギョウ</t>
    </rPh>
    <rPh sb="7" eb="9">
      <t>トウガイ</t>
    </rPh>
    <rPh sb="15" eb="16">
      <t>クニ</t>
    </rPh>
    <rPh sb="16" eb="17">
      <t>マタ</t>
    </rPh>
    <rPh sb="18" eb="20">
      <t>チイキ</t>
    </rPh>
    <rPh sb="35" eb="36">
      <t>マタ</t>
    </rPh>
    <rPh sb="37" eb="39">
      <t>ジギョウ</t>
    </rPh>
    <rPh sb="39" eb="41">
      <t>キョテン</t>
    </rPh>
    <rPh sb="41" eb="42">
      <t>トウ</t>
    </rPh>
    <rPh sb="42" eb="44">
      <t>トクヤク</t>
    </rPh>
    <rPh sb="52" eb="54">
      <t>トクヤク</t>
    </rPh>
    <rPh sb="55" eb="57">
      <t>タイショウ</t>
    </rPh>
    <rPh sb="72" eb="75">
      <t>フドウサン</t>
    </rPh>
    <rPh sb="76" eb="78">
      <t>セツビ</t>
    </rPh>
    <rPh sb="79" eb="82">
      <t>ゲンザイリョウ</t>
    </rPh>
    <rPh sb="84" eb="85">
      <t>ホカ</t>
    </rPh>
    <rPh sb="86" eb="87">
      <t>モノ</t>
    </rPh>
    <rPh sb="88" eb="89">
      <t>カン</t>
    </rPh>
    <rPh sb="91" eb="93">
      <t>ケンリ</t>
    </rPh>
    <rPh sb="94" eb="97">
      <t>コウギョウケン</t>
    </rPh>
    <rPh sb="98" eb="100">
      <t>コウギョウ</t>
    </rPh>
    <rPh sb="100" eb="103">
      <t>ショユウケン</t>
    </rPh>
    <rPh sb="105" eb="106">
      <t>ホカ</t>
    </rPh>
    <rPh sb="107" eb="109">
      <t>ケンリ</t>
    </rPh>
    <rPh sb="109" eb="110">
      <t>マタ</t>
    </rPh>
    <rPh sb="111" eb="113">
      <t>リエキ</t>
    </rPh>
    <rPh sb="117" eb="119">
      <t>ギョウム</t>
    </rPh>
    <rPh sb="120" eb="122">
      <t>スイコウ</t>
    </rPh>
    <rPh sb="122" eb="123">
      <t>ウエ</t>
    </rPh>
    <rPh sb="123" eb="124">
      <t>トク</t>
    </rPh>
    <rPh sb="125" eb="127">
      <t>ジュウヨウ</t>
    </rPh>
    <rPh sb="131" eb="132">
      <t>サイ</t>
    </rPh>
    <rPh sb="132" eb="135">
      <t>トウシサキ</t>
    </rPh>
    <rPh sb="135" eb="137">
      <t>キギョウ</t>
    </rPh>
    <rPh sb="138" eb="140">
      <t>カブシキ</t>
    </rPh>
    <rPh sb="140" eb="141">
      <t>オヨ</t>
    </rPh>
    <rPh sb="142" eb="143">
      <t>サイ</t>
    </rPh>
    <rPh sb="143" eb="146">
      <t>トウシサキ</t>
    </rPh>
    <rPh sb="146" eb="148">
      <t>キギョウ</t>
    </rPh>
    <rPh sb="148" eb="149">
      <t>ム</t>
    </rPh>
    <rPh sb="150" eb="153">
      <t>カシツケキン</t>
    </rPh>
    <rPh sb="153" eb="155">
      <t>サイケン</t>
    </rPh>
    <rPh sb="156" eb="157">
      <t>フク</t>
    </rPh>
    <rPh sb="161" eb="163">
      <t>シュヨウ</t>
    </rPh>
    <rPh sb="164" eb="166">
      <t>ジギョウ</t>
    </rPh>
    <rPh sb="166" eb="169">
      <t>シサントウ</t>
    </rPh>
    <rPh sb="171" eb="173">
      <t>ホユウ</t>
    </rPh>
    <rPh sb="202" eb="204">
      <t>キボウ</t>
    </rPh>
    <phoneticPr fontId="2"/>
  </si>
  <si>
    <t>※プレミアム相当額の見直し（投資の減損処理に伴うプレミアム相当額の減損を含みます。）は、年に１度の「取得のための対価の額」の見直しのタイミングにて変更が可能です。</t>
    <phoneticPr fontId="2"/>
  </si>
  <si>
    <r>
      <t xml:space="preserve">６．取得のための対価の額　 </t>
    </r>
    <r>
      <rPr>
        <sz val="10"/>
        <rFont val="ＭＳ Ｐゴシック"/>
        <family val="3"/>
        <charset val="128"/>
      </rPr>
      <t>※上記４及び５でご記載いただいた内容に基づき演算しますので、内容をご確認ください。</t>
    </r>
    <rPh sb="2" eb="4">
      <t>シュトク</t>
    </rPh>
    <rPh sb="8" eb="10">
      <t>タイカ</t>
    </rPh>
    <rPh sb="11" eb="12">
      <t>ガク</t>
    </rPh>
    <phoneticPr fontId="2"/>
  </si>
  <si>
    <t>再保険会社等への情報開示に係る事前協議依頼書</t>
    <phoneticPr fontId="2"/>
  </si>
  <si>
    <t>　① 破線部分 （X141セル からAR158セル） を選択 → 右クリック → コピー → 右クリック → 形式を選択して貼り付け → ［値貼り付け]</t>
    <rPh sb="33" eb="34">
      <t>ミギ</t>
    </rPh>
    <rPh sb="47" eb="48">
      <t>ミギ</t>
    </rPh>
    <rPh sb="55" eb="57">
      <t>ケイシキ</t>
    </rPh>
    <rPh sb="58" eb="60">
      <t>センタク</t>
    </rPh>
    <rPh sb="62" eb="63">
      <t>ハ</t>
    </rPh>
    <rPh sb="64" eb="65">
      <t>ツ</t>
    </rPh>
    <rPh sb="70" eb="71">
      <t>アタイ</t>
    </rPh>
    <rPh sb="71" eb="72">
      <t>ハ</t>
    </rPh>
    <rPh sb="73" eb="74">
      <t>ツ</t>
    </rPh>
    <phoneticPr fontId="2"/>
  </si>
  <si>
    <t>　② 破線部分 （X141セル からAR158セル） を選択 → 各種特約の申請書の該当部分にデータを貼り付け</t>
    <rPh sb="33" eb="35">
      <t>カクシュ</t>
    </rPh>
    <rPh sb="35" eb="37">
      <t>トクヤク</t>
    </rPh>
    <rPh sb="38" eb="41">
      <t>シンセイショ</t>
    </rPh>
    <rPh sb="42" eb="44">
      <t>ガイトウ</t>
    </rPh>
    <rPh sb="44" eb="46">
      <t>ブブン</t>
    </rPh>
    <rPh sb="51" eb="52">
      <t>ハ</t>
    </rPh>
    <rPh sb="53" eb="54">
      <t>ツ</t>
    </rPh>
    <phoneticPr fontId="2"/>
  </si>
  <si>
    <t>部分損失特約及び事業拠点等特約は、別途申請書が必要となります。契約違反リスク特約は、「収用および権利侵害リスク」をてん補事由とした場合に付帯を検討することができます。環境審査の結果、環境カテゴリーがＡまたはＢとなった場合には、別途、環境特約を付帯します</t>
    <rPh sb="6" eb="7">
      <t>オヨ</t>
    </rPh>
    <phoneticPr fontId="2"/>
  </si>
  <si>
    <t>プレミアム相当額のてん補</t>
    <phoneticPr fontId="2"/>
  </si>
  <si>
    <r>
      <t xml:space="preserve">取得のための対価の額は以下から構成され、事故発生時の損失額計算に用いられます
</t>
    </r>
    <r>
      <rPr>
        <sz val="9"/>
        <color indexed="12"/>
        <rFont val="ＭＳ Ｐゴシック"/>
        <family val="3"/>
        <charset val="128"/>
      </rPr>
      <t>【 送金額、額面金額で設定するもの 】 株式等の取得のために実際に要した額、取得した株式等の額面上の金額
【 純資産額で設定するもの 】 被保険投資の相手方の簿価純資産額のうち被保険者出資持分、送金額からプレミアム相当額を除いた額等</t>
    </r>
    <rPh sb="0" eb="2">
      <t>シュトク</t>
    </rPh>
    <rPh sb="6" eb="8">
      <t>タイカ</t>
    </rPh>
    <rPh sb="9" eb="10">
      <t>ガク</t>
    </rPh>
    <rPh sb="11" eb="13">
      <t>イカ</t>
    </rPh>
    <rPh sb="15" eb="17">
      <t>コウセイ</t>
    </rPh>
    <rPh sb="20" eb="22">
      <t>ジコ</t>
    </rPh>
    <rPh sb="22" eb="25">
      <t>ハッセイジ</t>
    </rPh>
    <rPh sb="26" eb="28">
      <t>ソンシツ</t>
    </rPh>
    <rPh sb="28" eb="29">
      <t>ガク</t>
    </rPh>
    <rPh sb="29" eb="31">
      <t>ケイサン</t>
    </rPh>
    <rPh sb="32" eb="33">
      <t>モチ</t>
    </rPh>
    <rPh sb="41" eb="44">
      <t>ソウキンガク</t>
    </rPh>
    <rPh sb="45" eb="47">
      <t>ガクメン</t>
    </rPh>
    <rPh sb="47" eb="49">
      <t>キンガク</t>
    </rPh>
    <rPh sb="50" eb="52">
      <t>セッテイ</t>
    </rPh>
    <rPh sb="59" eb="61">
      <t>カブシキ</t>
    </rPh>
    <rPh sb="61" eb="62">
      <t>トウ</t>
    </rPh>
    <rPh sb="63" eb="65">
      <t>シュトク</t>
    </rPh>
    <rPh sb="69" eb="71">
      <t>ジッサイ</t>
    </rPh>
    <rPh sb="72" eb="73">
      <t>ヨウ</t>
    </rPh>
    <rPh sb="75" eb="76">
      <t>ガク</t>
    </rPh>
    <rPh sb="77" eb="79">
      <t>シュトク</t>
    </rPh>
    <rPh sb="81" eb="83">
      <t>カブシキ</t>
    </rPh>
    <rPh sb="83" eb="84">
      <t>トウ</t>
    </rPh>
    <rPh sb="85" eb="87">
      <t>ガクメン</t>
    </rPh>
    <rPh sb="87" eb="88">
      <t>ウエ</t>
    </rPh>
    <rPh sb="89" eb="91">
      <t>キンガク</t>
    </rPh>
    <rPh sb="94" eb="97">
      <t>ジュンシサン</t>
    </rPh>
    <rPh sb="97" eb="98">
      <t>ガク</t>
    </rPh>
    <rPh sb="99" eb="101">
      <t>セッテイ</t>
    </rPh>
    <rPh sb="108" eb="109">
      <t>ヒ</t>
    </rPh>
    <rPh sb="109" eb="111">
      <t>ホケン</t>
    </rPh>
    <rPh sb="111" eb="113">
      <t>トウシ</t>
    </rPh>
    <rPh sb="114" eb="117">
      <t>アイテカタ</t>
    </rPh>
    <rPh sb="118" eb="120">
      <t>ボカ</t>
    </rPh>
    <rPh sb="120" eb="124">
      <t>ジュンシサンガク</t>
    </rPh>
    <rPh sb="127" eb="131">
      <t>ヒホケンシャ</t>
    </rPh>
    <rPh sb="131" eb="133">
      <t>シュッシ</t>
    </rPh>
    <rPh sb="133" eb="135">
      <t>モチブン</t>
    </rPh>
    <rPh sb="136" eb="139">
      <t>ソウキンガク</t>
    </rPh>
    <rPh sb="146" eb="148">
      <t>ソウトウ</t>
    </rPh>
    <rPh sb="148" eb="149">
      <t>ガク</t>
    </rPh>
    <rPh sb="150" eb="151">
      <t>ノゾ</t>
    </rPh>
    <rPh sb="153" eb="154">
      <t>ガク</t>
    </rPh>
    <rPh sb="154" eb="155">
      <t>トウ</t>
    </rPh>
    <phoneticPr fontId="2"/>
  </si>
  <si>
    <t>４．投資先企業（被保険投資の相手方）に対する投資（被保険投資）の内容</t>
    <rPh sb="2" eb="5">
      <t>トウシサキ</t>
    </rPh>
    <rPh sb="5" eb="7">
      <t>キギョウ</t>
    </rPh>
    <rPh sb="8" eb="9">
      <t>ヒ</t>
    </rPh>
    <rPh sb="9" eb="11">
      <t>ホケン</t>
    </rPh>
    <rPh sb="11" eb="13">
      <t>トウシ</t>
    </rPh>
    <rPh sb="14" eb="16">
      <t>アイテ</t>
    </rPh>
    <rPh sb="16" eb="17">
      <t>ガタ</t>
    </rPh>
    <rPh sb="19" eb="20">
      <t>タイ</t>
    </rPh>
    <rPh sb="22" eb="24">
      <t>トウシ</t>
    </rPh>
    <rPh sb="25" eb="26">
      <t>ヒ</t>
    </rPh>
    <rPh sb="26" eb="28">
      <t>ホケン</t>
    </rPh>
    <rPh sb="28" eb="30">
      <t>トウシ</t>
    </rPh>
    <rPh sb="32" eb="34">
      <t>ナイヨウ</t>
    </rPh>
    <phoneticPr fontId="2"/>
  </si>
  <si>
    <t>４．投資先企業（被保険投資の相手方）に対する投資（被保険投資）の内容</t>
    <rPh sb="2" eb="4">
      <t>トウシ</t>
    </rPh>
    <rPh sb="4" eb="5">
      <t>サキ</t>
    </rPh>
    <rPh sb="5" eb="7">
      <t>キギョウ</t>
    </rPh>
    <rPh sb="8" eb="9">
      <t>ヒ</t>
    </rPh>
    <rPh sb="9" eb="11">
      <t>ホケン</t>
    </rPh>
    <rPh sb="11" eb="13">
      <t>トウシ</t>
    </rPh>
    <rPh sb="14" eb="16">
      <t>アイテ</t>
    </rPh>
    <rPh sb="16" eb="17">
      <t>ガタ</t>
    </rPh>
    <rPh sb="19" eb="20">
      <t>タイ</t>
    </rPh>
    <rPh sb="22" eb="24">
      <t>トウシ</t>
    </rPh>
    <rPh sb="25" eb="26">
      <t>ヒ</t>
    </rPh>
    <rPh sb="26" eb="28">
      <t>ホケン</t>
    </rPh>
    <rPh sb="28" eb="30">
      <t>トウシ</t>
    </rPh>
    <rPh sb="32" eb="34">
      <t>ナイヨウ</t>
    </rPh>
    <phoneticPr fontId="2"/>
  </si>
  <si>
    <r>
      <rPr>
        <b/>
        <sz val="9"/>
        <rFont val="ＭＳ Ｐゴシック"/>
        <family val="3"/>
        <charset val="128"/>
      </rPr>
      <t>[ 主要な事業資産等 ]</t>
    </r>
    <r>
      <rPr>
        <sz val="9"/>
        <rFont val="ＭＳ Ｐゴシック"/>
        <family val="3"/>
        <charset val="128"/>
      </rPr>
      <t xml:space="preserve"> 投資先企業が保有する第三国所在の主要な事業資産等（再投資先の株式等、権益その他の資産を含む）について保険カバーの対象とする場合は別シート別添1にて詳細をご記入ください
</t>
    </r>
    <r>
      <rPr>
        <b/>
        <sz val="9"/>
        <rFont val="ＭＳ Ｐゴシック"/>
        <family val="3"/>
        <charset val="128"/>
      </rPr>
      <t xml:space="preserve">[ プレミアム相当額 ] </t>
    </r>
    <r>
      <rPr>
        <sz val="9"/>
        <rFont val="ＭＳ Ｐゴシック"/>
        <family val="3"/>
        <charset val="128"/>
      </rPr>
      <t>プレミアム相当額を取得のための対価の額に含める場合は別添2にて詳細をご記入ください。</t>
    </r>
    <r>
      <rPr>
        <sz val="9"/>
        <color indexed="10"/>
        <rFont val="ＭＳ Ｐゴシック"/>
        <family val="3"/>
        <charset val="128"/>
      </rPr>
      <t>（「</t>
    </r>
    <r>
      <rPr>
        <sz val="9"/>
        <color indexed="10"/>
        <rFont val="ＭＳ Ｐゴシック"/>
        <family val="3"/>
        <charset val="128"/>
      </rPr>
      <t>4.対価（元本）の設定方法」に記載の金額には、プレミアム相当額が含まれていないことをご確認ください。）</t>
    </r>
    <r>
      <rPr>
        <sz val="9"/>
        <rFont val="ＭＳ Ｐゴシック"/>
        <family val="3"/>
        <charset val="128"/>
      </rPr>
      <t xml:space="preserve">
</t>
    </r>
    <rPh sb="2" eb="4">
      <t>シュヨウ</t>
    </rPh>
    <rPh sb="5" eb="7">
      <t>ジギョウ</t>
    </rPh>
    <rPh sb="7" eb="10">
      <t>シサントウ</t>
    </rPh>
    <rPh sb="13" eb="16">
      <t>トウシサキ</t>
    </rPh>
    <rPh sb="16" eb="18">
      <t>キギョウ</t>
    </rPh>
    <rPh sb="19" eb="21">
      <t>ホユウ</t>
    </rPh>
    <rPh sb="23" eb="24">
      <t>ダイ</t>
    </rPh>
    <rPh sb="24" eb="25">
      <t>サン</t>
    </rPh>
    <rPh sb="25" eb="26">
      <t>コク</t>
    </rPh>
    <rPh sb="26" eb="28">
      <t>ショザイ</t>
    </rPh>
    <rPh sb="29" eb="31">
      <t>シュヨウ</t>
    </rPh>
    <rPh sb="32" eb="34">
      <t>ジギョウ</t>
    </rPh>
    <rPh sb="34" eb="36">
      <t>シサン</t>
    </rPh>
    <rPh sb="36" eb="37">
      <t>トウ</t>
    </rPh>
    <rPh sb="38" eb="39">
      <t>サイ</t>
    </rPh>
    <rPh sb="39" eb="42">
      <t>トウシサキ</t>
    </rPh>
    <rPh sb="43" eb="45">
      <t>カブシキ</t>
    </rPh>
    <rPh sb="45" eb="46">
      <t>トウ</t>
    </rPh>
    <rPh sb="47" eb="49">
      <t>ケンエキ</t>
    </rPh>
    <rPh sb="51" eb="52">
      <t>ホカ</t>
    </rPh>
    <rPh sb="53" eb="55">
      <t>シサン</t>
    </rPh>
    <rPh sb="56" eb="57">
      <t>フク</t>
    </rPh>
    <rPh sb="63" eb="65">
      <t>ホケン</t>
    </rPh>
    <rPh sb="69" eb="71">
      <t>タイショウ</t>
    </rPh>
    <rPh sb="74" eb="76">
      <t>バアイ</t>
    </rPh>
    <rPh sb="77" eb="78">
      <t>ベツ</t>
    </rPh>
    <rPh sb="81" eb="83">
      <t>ベッテン</t>
    </rPh>
    <rPh sb="86" eb="88">
      <t>ショウサイ</t>
    </rPh>
    <rPh sb="90" eb="92">
      <t>キニュウ</t>
    </rPh>
    <phoneticPr fontId="2"/>
  </si>
  <si>
    <r>
      <t>３．投資先企業（被保険投資の相手方）に対する投資（被保険投資）の概要</t>
    </r>
    <r>
      <rPr>
        <sz val="10"/>
        <rFont val="ＭＳ Ｐゴシック"/>
        <family val="3"/>
        <charset val="128"/>
      </rPr>
      <t>　</t>
    </r>
    <r>
      <rPr>
        <sz val="9"/>
        <rFont val="ＭＳ Ｐゴシック"/>
        <family val="3"/>
        <charset val="128"/>
      </rPr>
      <t>※今回お申込の投資（取得予定を含む）が実施された結果を記載してください</t>
    </r>
    <rPh sb="2" eb="4">
      <t>トウシ</t>
    </rPh>
    <rPh sb="4" eb="5">
      <t>サキ</t>
    </rPh>
    <rPh sb="5" eb="7">
      <t>キギョウ</t>
    </rPh>
    <rPh sb="8" eb="9">
      <t>ヒ</t>
    </rPh>
    <rPh sb="9" eb="11">
      <t>ホケン</t>
    </rPh>
    <rPh sb="11" eb="13">
      <t>トウシ</t>
    </rPh>
    <rPh sb="14" eb="16">
      <t>アイテ</t>
    </rPh>
    <rPh sb="16" eb="17">
      <t>ガタ</t>
    </rPh>
    <rPh sb="19" eb="20">
      <t>タイ</t>
    </rPh>
    <rPh sb="22" eb="24">
      <t>トウシ</t>
    </rPh>
    <rPh sb="32" eb="34">
      <t>ガイヨウ</t>
    </rPh>
    <rPh sb="45" eb="47">
      <t>シュトク</t>
    </rPh>
    <rPh sb="47" eb="49">
      <t>ヨテイ</t>
    </rPh>
    <rPh sb="50" eb="51">
      <t>フク</t>
    </rPh>
    <rPh sb="62" eb="64">
      <t>キサイ</t>
    </rPh>
    <phoneticPr fontId="2"/>
  </si>
  <si>
    <t>３．投資先企業（被保険投資の相手方）に対する投資（被保険投資）の概要</t>
    <rPh sb="2" eb="4">
      <t>トウシ</t>
    </rPh>
    <rPh sb="4" eb="5">
      <t>サキ</t>
    </rPh>
    <rPh sb="5" eb="7">
      <t>キギョウ</t>
    </rPh>
    <rPh sb="8" eb="9">
      <t>ヒ</t>
    </rPh>
    <rPh sb="9" eb="11">
      <t>ホケン</t>
    </rPh>
    <rPh sb="11" eb="13">
      <t>トウシ</t>
    </rPh>
    <rPh sb="14" eb="16">
      <t>アイテ</t>
    </rPh>
    <rPh sb="16" eb="17">
      <t>ガタ</t>
    </rPh>
    <rPh sb="19" eb="20">
      <t>タイ</t>
    </rPh>
    <rPh sb="22" eb="24">
      <t>トウシ</t>
    </rPh>
    <rPh sb="25" eb="26">
      <t>ヒ</t>
    </rPh>
    <rPh sb="26" eb="28">
      <t>ホケン</t>
    </rPh>
    <rPh sb="28" eb="30">
      <t>トウシ</t>
    </rPh>
    <rPh sb="32" eb="34">
      <t>ガイヨウ</t>
    </rPh>
    <phoneticPr fontId="2"/>
  </si>
  <si>
    <t xml:space="preserve">申込人（保険利用者コード：   </t>
    <phoneticPr fontId="2"/>
  </si>
  <si>
    <t>https://www.nexi.go.jp/regulation/pdf/09_05_toshi_Q&amp;A.pdf</t>
    <phoneticPr fontId="2"/>
  </si>
  <si>
    <t>→ （</t>
    <phoneticPr fontId="2"/>
  </si>
  <si>
    <t>統合方法を選択してください</t>
  </si>
  <si>
    <t>対象となる保険契約のてん補事由の範囲が同じである場合には証券を統合することが出来ます。 証券を統合する場合には「希望有り」をチェックし以下のとおり記入してください
　・ 本申込が被統合証券である場合は「統合先証券」をプルダウンから選択し「統合先証券の証券番号」を記入
　・ 本申込が統合先証券である場合は「被統合証券」をプルダウンから選択し「被統合証券の証券番号」を記入</t>
    <rPh sb="0" eb="2">
      <t>タイショウ</t>
    </rPh>
    <rPh sb="5" eb="7">
      <t>ホケン</t>
    </rPh>
    <rPh sb="7" eb="9">
      <t>ケイヤク</t>
    </rPh>
    <rPh sb="12" eb="13">
      <t>ホ</t>
    </rPh>
    <rPh sb="13" eb="14">
      <t>コト</t>
    </rPh>
    <rPh sb="14" eb="15">
      <t>ユ</t>
    </rPh>
    <rPh sb="16" eb="18">
      <t>ハンイ</t>
    </rPh>
    <rPh sb="19" eb="20">
      <t>オナ</t>
    </rPh>
    <rPh sb="24" eb="26">
      <t>バアイ</t>
    </rPh>
    <rPh sb="28" eb="30">
      <t>ショウケン</t>
    </rPh>
    <rPh sb="31" eb="33">
      <t>トウゴウ</t>
    </rPh>
    <rPh sb="38" eb="40">
      <t>デキ</t>
    </rPh>
    <rPh sb="44" eb="46">
      <t>ショウケン</t>
    </rPh>
    <rPh sb="47" eb="49">
      <t>トウゴウ</t>
    </rPh>
    <rPh sb="51" eb="53">
      <t>バアイ</t>
    </rPh>
    <rPh sb="56" eb="58">
      <t>キボウ</t>
    </rPh>
    <rPh sb="58" eb="59">
      <t>ア</t>
    </rPh>
    <rPh sb="67" eb="69">
      <t>イカ</t>
    </rPh>
    <rPh sb="73" eb="75">
      <t>キニュウ</t>
    </rPh>
    <rPh sb="85" eb="86">
      <t>ホン</t>
    </rPh>
    <rPh sb="86" eb="88">
      <t>モウシコミ</t>
    </rPh>
    <rPh sb="89" eb="90">
      <t>ヒ</t>
    </rPh>
    <rPh sb="90" eb="92">
      <t>トウゴウ</t>
    </rPh>
    <rPh sb="92" eb="94">
      <t>ショウケン</t>
    </rPh>
    <rPh sb="97" eb="99">
      <t>バアイ</t>
    </rPh>
    <rPh sb="101" eb="103">
      <t>トウゴウ</t>
    </rPh>
    <rPh sb="103" eb="104">
      <t>サキ</t>
    </rPh>
    <rPh sb="104" eb="106">
      <t>ショウケン</t>
    </rPh>
    <rPh sb="115" eb="117">
      <t>センタク</t>
    </rPh>
    <rPh sb="131" eb="133">
      <t>キニュウ</t>
    </rPh>
    <rPh sb="138" eb="140">
      <t>モウシコミ</t>
    </rPh>
    <rPh sb="141" eb="143">
      <t>トウゴウ</t>
    </rPh>
    <rPh sb="143" eb="144">
      <t>サキ</t>
    </rPh>
    <rPh sb="153" eb="154">
      <t>ヒ</t>
    </rPh>
    <rPh sb="154" eb="156">
      <t>トウゴウ</t>
    </rPh>
    <rPh sb="171" eb="172">
      <t>ヒ</t>
    </rPh>
    <rPh sb="172" eb="174">
      <t>トウゴウ</t>
    </rPh>
    <rPh sb="174" eb="176">
      <t>ショウケン</t>
    </rPh>
    <phoneticPr fontId="2"/>
  </si>
  <si>
    <t>T27=TRUEなら（株）、U27=TRUEなら（有）</t>
    <rPh sb="10" eb="13">
      <t>カブ</t>
    </rPh>
    <rPh sb="24" eb="27">
      <t>ユウ</t>
    </rPh>
    <phoneticPr fontId="2"/>
  </si>
  <si>
    <t>アイスランド</t>
  </si>
  <si>
    <t>アイルランド</t>
  </si>
  <si>
    <t>アゼルバイジャン</t>
  </si>
  <si>
    <t>アゾレス諸島（葡）</t>
  </si>
  <si>
    <t>アフガニスタン</t>
  </si>
  <si>
    <t>アメリカ合衆国</t>
  </si>
  <si>
    <t>アラブ首長国連邦</t>
  </si>
  <si>
    <t>アルジェリア</t>
  </si>
  <si>
    <t>アルゼンチン</t>
  </si>
  <si>
    <t>アルバ（蘭）</t>
  </si>
  <si>
    <t>アルバニア</t>
  </si>
  <si>
    <t>アルメニア</t>
  </si>
  <si>
    <t>アンギラ（英）</t>
  </si>
  <si>
    <t>アンゴラ</t>
  </si>
  <si>
    <t>アンティグア・バーブーダ</t>
  </si>
  <si>
    <t>アンドラ</t>
  </si>
  <si>
    <t>イエメン</t>
  </si>
  <si>
    <t>イスラエル</t>
  </si>
  <si>
    <t>イタリア</t>
  </si>
  <si>
    <t>イラク</t>
  </si>
  <si>
    <t>イラン</t>
  </si>
  <si>
    <t>インド</t>
  </si>
  <si>
    <t>インドネシア</t>
  </si>
  <si>
    <t>ヴァヌアツ（船舶）</t>
  </si>
  <si>
    <t>ウェーク島（米）</t>
  </si>
  <si>
    <t>ウガンダ</t>
  </si>
  <si>
    <t>ウクライナ</t>
  </si>
  <si>
    <t>ウズベキスタン</t>
  </si>
  <si>
    <t>ウルグアイ</t>
  </si>
  <si>
    <t>エクアドル</t>
  </si>
  <si>
    <t>エジプト</t>
  </si>
  <si>
    <t>エストニア</t>
  </si>
  <si>
    <t>エスワティニ</t>
  </si>
  <si>
    <t>エチオピア</t>
  </si>
  <si>
    <t>エリトリア</t>
  </si>
  <si>
    <t>エルサルバドル</t>
  </si>
  <si>
    <t>オーストラリア</t>
  </si>
  <si>
    <t>オーストリア</t>
  </si>
  <si>
    <t>オマーン</t>
  </si>
  <si>
    <t>オランダ</t>
  </si>
  <si>
    <t>ガーナ</t>
  </si>
  <si>
    <t>カーボベルデ</t>
  </si>
  <si>
    <t>ガイアナ</t>
  </si>
  <si>
    <t>ガザ・エリコ</t>
  </si>
  <si>
    <t>カザフスタン</t>
  </si>
  <si>
    <t>カタール</t>
  </si>
  <si>
    <t>カナダ</t>
  </si>
  <si>
    <t>カナリア諸島（西）</t>
  </si>
  <si>
    <t>ガボン</t>
  </si>
  <si>
    <t>カメルーン</t>
  </si>
  <si>
    <t>ガンビア</t>
  </si>
  <si>
    <t>カンボジア</t>
  </si>
  <si>
    <t>ギニア</t>
  </si>
  <si>
    <t>ギニアビサウ</t>
  </si>
  <si>
    <t>キプロス</t>
  </si>
  <si>
    <t>キプロス（船舶）</t>
  </si>
  <si>
    <t>キューバ</t>
  </si>
  <si>
    <t>キュラソー（蘭）</t>
  </si>
  <si>
    <t>ギリシャ</t>
  </si>
  <si>
    <t>キリバス</t>
  </si>
  <si>
    <t>キルギス</t>
  </si>
  <si>
    <t>グアテマラ</t>
  </si>
  <si>
    <t>グァム（米）</t>
  </si>
  <si>
    <t>クウェート</t>
  </si>
  <si>
    <t>クック諸島</t>
  </si>
  <si>
    <t>グリーンランド（デンマーク）</t>
  </si>
  <si>
    <t>クリスマス島（豪）</t>
  </si>
  <si>
    <t>グレナダ</t>
  </si>
  <si>
    <t>クロアチア</t>
  </si>
  <si>
    <t>ケイマン諸島（英）</t>
  </si>
  <si>
    <t>ケイマン諸島（船舶）</t>
  </si>
  <si>
    <t>ケニア</t>
  </si>
  <si>
    <t>ケルマディック諸島（ニュージーランド）</t>
  </si>
  <si>
    <t>コートジボワール</t>
  </si>
  <si>
    <t>ココス諸島（豪）</t>
  </si>
  <si>
    <t>コスタリカ</t>
  </si>
  <si>
    <t>コソボ</t>
  </si>
  <si>
    <t>コモロ</t>
  </si>
  <si>
    <t>コロンビア</t>
  </si>
  <si>
    <t>コンゴ共和国</t>
  </si>
  <si>
    <t>コンゴ民主共和国</t>
  </si>
  <si>
    <t>サウジアラビア</t>
  </si>
  <si>
    <t>サウジアラビア・クウェート中立地帯</t>
  </si>
  <si>
    <t>サバ（蘭）</t>
  </si>
  <si>
    <t>サモア独立国</t>
  </si>
  <si>
    <t>サントメ・プリンシペ</t>
  </si>
  <si>
    <t>ザンビア</t>
  </si>
  <si>
    <t>サンピエール島・ミクロン島（仏）</t>
  </si>
  <si>
    <t>サンマリノ</t>
  </si>
  <si>
    <t>シエラレオネ</t>
  </si>
  <si>
    <t>ジブチ</t>
  </si>
  <si>
    <t>ジブラルタル</t>
  </si>
  <si>
    <t>ジャマイカ</t>
  </si>
  <si>
    <t>ジョージア</t>
  </si>
  <si>
    <t>ジョンストン島（米）</t>
  </si>
  <si>
    <t>シリア</t>
  </si>
  <si>
    <t>シンガポール</t>
  </si>
  <si>
    <t>ジンバブエ</t>
  </si>
  <si>
    <t>スイス</t>
  </si>
  <si>
    <t>スウェーデン</t>
  </si>
  <si>
    <t>スーダン</t>
  </si>
  <si>
    <t>スペイン</t>
  </si>
  <si>
    <t>スリナム</t>
  </si>
  <si>
    <t>スリランカ</t>
  </si>
  <si>
    <t>スロバキア</t>
  </si>
  <si>
    <t>スロベニア</t>
  </si>
  <si>
    <t>セウタ及びメリリャ（西）</t>
  </si>
  <si>
    <t>セーシェル</t>
  </si>
  <si>
    <t>セネガル</t>
  </si>
  <si>
    <t>セルビア</t>
  </si>
  <si>
    <t>セント・マーチン</t>
  </si>
  <si>
    <t>セント・マーチン（蘭）</t>
  </si>
  <si>
    <t>セント・ユースタチウス（蘭）</t>
  </si>
  <si>
    <t>セントクリストファー・ネービス</t>
  </si>
  <si>
    <t>セントビンセント・グレナディーン諸島</t>
  </si>
  <si>
    <t>セントヘレナ島（英）</t>
  </si>
  <si>
    <t>セントルシア</t>
  </si>
  <si>
    <t>ソサエティ諸島（仏）</t>
  </si>
  <si>
    <t>ソマリア</t>
  </si>
  <si>
    <t>ソロモン諸島</t>
  </si>
  <si>
    <t>タークス・カイコス諸島（英）</t>
  </si>
  <si>
    <t>タイ</t>
  </si>
  <si>
    <t>タジキスタン</t>
  </si>
  <si>
    <t>タヒチ（仏）</t>
  </si>
  <si>
    <t>タンザニア</t>
  </si>
  <si>
    <t>チェコ</t>
  </si>
  <si>
    <t>チャド</t>
  </si>
  <si>
    <t>チャネル諸島（ガーンジー管区）（英）</t>
  </si>
  <si>
    <t>チャネル諸島（ジャージー島）（英）</t>
  </si>
  <si>
    <t>チュニジア</t>
  </si>
  <si>
    <t>チリ</t>
  </si>
  <si>
    <t>ツアモツ諸島（仏）</t>
  </si>
  <si>
    <t>ツバル</t>
  </si>
  <si>
    <t>デンマーク</t>
  </si>
  <si>
    <t>ドイツ</t>
  </si>
  <si>
    <t>ドイツ民主共和国（旧）東ドイツ</t>
  </si>
  <si>
    <t>トーゴ</t>
  </si>
  <si>
    <t>トケラウ諸島（ニュージーランド）</t>
  </si>
  <si>
    <t>ドミニカ</t>
  </si>
  <si>
    <t>ドミニカ共和国</t>
  </si>
  <si>
    <t>トリニダード・トバコ</t>
  </si>
  <si>
    <t>トルクメニスタン</t>
  </si>
  <si>
    <t>トルコ</t>
  </si>
  <si>
    <t>トンガ</t>
  </si>
  <si>
    <t>ナイジェリア</t>
  </si>
  <si>
    <t>ナウル</t>
  </si>
  <si>
    <t>ナミビア</t>
  </si>
  <si>
    <t>ニウェ島（ニュージーランド）</t>
  </si>
  <si>
    <t>ニカラグア</t>
  </si>
  <si>
    <t>ニジェール</t>
  </si>
  <si>
    <t>ニューカレドニア（仏）</t>
  </si>
  <si>
    <t>ニュージーランド</t>
  </si>
  <si>
    <t>ネパール</t>
  </si>
  <si>
    <t>ノーフォーク島（豪）</t>
  </si>
  <si>
    <t>ノルウェー</t>
  </si>
  <si>
    <t>バーミューダ諸島（船舶）</t>
  </si>
  <si>
    <t>バーレーン</t>
  </si>
  <si>
    <t>ハイチ</t>
  </si>
  <si>
    <t>パキスタン</t>
  </si>
  <si>
    <t>バチカン</t>
  </si>
  <si>
    <t>パナマ</t>
  </si>
  <si>
    <t>パナマ（船舶）</t>
  </si>
  <si>
    <t>パナマ運河地帯</t>
  </si>
  <si>
    <t>バヌアツ</t>
  </si>
  <si>
    <t>バハマ</t>
  </si>
  <si>
    <t>バハマ（船舶）</t>
  </si>
  <si>
    <t>パプアニューギニア</t>
  </si>
  <si>
    <t>バミューダ島（英）</t>
  </si>
  <si>
    <t>パラオ</t>
  </si>
  <si>
    <t>パラグアイ</t>
  </si>
  <si>
    <t>バルバドス</t>
  </si>
  <si>
    <t>バルバドス（船舶）</t>
  </si>
  <si>
    <t>ハンガリー</t>
  </si>
  <si>
    <t>バングラデシュ</t>
  </si>
  <si>
    <t>ピトケアン諸島（英）</t>
  </si>
  <si>
    <t>フィジー</t>
  </si>
  <si>
    <t>フィリピン</t>
  </si>
  <si>
    <t>フィンランド</t>
  </si>
  <si>
    <t>ブータン</t>
  </si>
  <si>
    <t>プエルトリコ（米）</t>
  </si>
  <si>
    <t>フォークランド（マルビナス）諸島</t>
  </si>
  <si>
    <t>ブラジル</t>
  </si>
  <si>
    <t>フランス</t>
  </si>
  <si>
    <t>ブルガリア</t>
  </si>
  <si>
    <t>ブルキナファソ</t>
  </si>
  <si>
    <t>ブルネイ</t>
  </si>
  <si>
    <t>ブルンジ</t>
  </si>
  <si>
    <t>ベトナム</t>
  </si>
  <si>
    <t>ベナン</t>
  </si>
  <si>
    <t>ベネズエラ</t>
  </si>
  <si>
    <t>ベラルーシ</t>
  </si>
  <si>
    <t>ベリーズ</t>
  </si>
  <si>
    <t>ペルー</t>
  </si>
  <si>
    <t>ベルギー</t>
  </si>
  <si>
    <t>ポーランド</t>
  </si>
  <si>
    <t>ボスニア・ヘルツェゴビナ</t>
  </si>
  <si>
    <t>ボツワナ</t>
  </si>
  <si>
    <t>ボナイル（蘭）</t>
  </si>
  <si>
    <t>ボリビア</t>
  </si>
  <si>
    <t>ポルトガル</t>
  </si>
  <si>
    <t>ホンジュラス</t>
  </si>
  <si>
    <t>マーシャル諸島</t>
  </si>
  <si>
    <t>マーシャル諸島共和国（船舶）</t>
  </si>
  <si>
    <t>マカオ</t>
  </si>
  <si>
    <t>マダガスカル</t>
  </si>
  <si>
    <t>マディラ諸島（葡）</t>
  </si>
  <si>
    <t>マディラ諸島（葡）（船舶）</t>
  </si>
  <si>
    <t>マラウイ</t>
  </si>
  <si>
    <t>マリ</t>
  </si>
  <si>
    <t>マリアナ・マーシャル・カロライン諸島</t>
  </si>
  <si>
    <t>マルケサス諸島（仏）</t>
  </si>
  <si>
    <t>マルタ</t>
  </si>
  <si>
    <t>マルタ共和国（船舶）</t>
  </si>
  <si>
    <t>マレーシア</t>
  </si>
  <si>
    <t>ミクロネシア</t>
  </si>
  <si>
    <t>ミッドウェー諸島（米）</t>
  </si>
  <si>
    <t>ミャンマー</t>
  </si>
  <si>
    <t>メキシコ</t>
  </si>
  <si>
    <t>モーリシャス</t>
  </si>
  <si>
    <t>モーリタニア</t>
  </si>
  <si>
    <t>モザンビーク</t>
  </si>
  <si>
    <t>モナコ</t>
  </si>
  <si>
    <t>モルディブ</t>
  </si>
  <si>
    <t>モルドバ</t>
  </si>
  <si>
    <t>モロッコ</t>
  </si>
  <si>
    <t>モンゴル</t>
  </si>
  <si>
    <t>モンセラット（英）</t>
  </si>
  <si>
    <t>モンテネグロ</t>
  </si>
  <si>
    <t>ヨルダン</t>
  </si>
  <si>
    <t>ラオス</t>
  </si>
  <si>
    <t>ラトビア</t>
  </si>
  <si>
    <t>リトアニア</t>
  </si>
  <si>
    <t>リビア</t>
  </si>
  <si>
    <t>リヒテンシュタイン</t>
  </si>
  <si>
    <t>リベリア</t>
  </si>
  <si>
    <t>リベリア共和国（船舶）</t>
  </si>
  <si>
    <t>ルーマニア</t>
  </si>
  <si>
    <t>ルクセンブルク</t>
  </si>
  <si>
    <t>ルワンダ</t>
  </si>
  <si>
    <t>レソト</t>
  </si>
  <si>
    <t>レバノン</t>
  </si>
  <si>
    <t>レユニオン（仏）</t>
  </si>
  <si>
    <t>ロシア</t>
  </si>
  <si>
    <t>ワリス・フテュナ諸島（仏）</t>
  </si>
  <si>
    <t>英国</t>
  </si>
  <si>
    <t>英領バージン諸島</t>
  </si>
  <si>
    <t>公海等（排他的経済水域を含む）</t>
  </si>
  <si>
    <t>香港</t>
  </si>
  <si>
    <t>西サハラ</t>
  </si>
  <si>
    <t>西岸・ガザ（パレスチナ自治区）</t>
  </si>
  <si>
    <t>赤道ギニア</t>
  </si>
  <si>
    <t>台湾</t>
  </si>
  <si>
    <t>大韓民国</t>
  </si>
  <si>
    <t>中央アフリカ共和国</t>
  </si>
  <si>
    <t>中華人民共和国</t>
  </si>
  <si>
    <t>東ティモール</t>
  </si>
  <si>
    <t>南アフリカ共和国</t>
  </si>
  <si>
    <t>南スーダン共和国</t>
  </si>
  <si>
    <t>日本</t>
  </si>
  <si>
    <t>仏領ギアナ</t>
  </si>
  <si>
    <t>仏領ポリネシア</t>
  </si>
  <si>
    <t>仏領西インド諸島</t>
  </si>
  <si>
    <t>米領サモア</t>
  </si>
  <si>
    <t>米領バージン諸島</t>
  </si>
  <si>
    <t>北マケドニア</t>
  </si>
  <si>
    <t>北マリアナ諸島（米）</t>
  </si>
  <si>
    <t>北朝鮮</t>
  </si>
  <si>
    <t>蘭領アンティル（キュラソー島及びセント・マーチン島）</t>
  </si>
  <si>
    <t>※　本紙は、記入要領部分を除いて印刷したうえで捺印したものをご提出ください</t>
    <phoneticPr fontId="2"/>
  </si>
  <si>
    <t>建値（含予定）</t>
    <rPh sb="0" eb="2">
      <t>タテネ</t>
    </rPh>
    <rPh sb="3" eb="4">
      <t>フク</t>
    </rPh>
    <rPh sb="4" eb="6">
      <t>ヨテイ</t>
    </rPh>
    <phoneticPr fontId="2"/>
  </si>
  <si>
    <r>
      <t>（1又は2のチェック欄に</t>
    </r>
    <r>
      <rPr>
        <sz val="13"/>
        <rFont val="Wingdings"/>
        <charset val="2"/>
      </rPr>
      <t>ü</t>
    </r>
    <r>
      <rPr>
        <sz val="13"/>
        <rFont val="ＭＳ Ｐゴシック"/>
        <family val="3"/>
        <charset val="128"/>
      </rPr>
      <t>チェックしてください。）</t>
    </r>
    <rPh sb="2" eb="3">
      <t>マタ</t>
    </rPh>
    <rPh sb="10" eb="11">
      <t>ラン</t>
    </rPh>
    <phoneticPr fontId="2"/>
  </si>
  <si>
    <t>1.保険申込書記載の財務数値等が計上されている財務諸表等が未監査である場合</t>
    <rPh sb="2" eb="7">
      <t>ホケンモウシコミショ</t>
    </rPh>
    <rPh sb="7" eb="9">
      <t>キサイ</t>
    </rPh>
    <rPh sb="10" eb="15">
      <t>ザイムスウチトウ</t>
    </rPh>
    <rPh sb="16" eb="18">
      <t>ケイジョウ</t>
    </rPh>
    <rPh sb="23" eb="27">
      <t>ザイムショヒョウ</t>
    </rPh>
    <rPh sb="27" eb="28">
      <t>トウ</t>
    </rPh>
    <rPh sb="29" eb="32">
      <t>ミカンサ</t>
    </rPh>
    <rPh sb="35" eb="37">
      <t>バアイ</t>
    </rPh>
    <phoneticPr fontId="2"/>
  </si>
  <si>
    <t>保険申込書に記載の財務数値等は以下の未監査財務諸表等に基づくものであり、保険申込時点において内容に相違がないと認識していること。尚、当該書類は以下の被保険者に係る公認会計士等による監査又はレビュー予定の当年度の連結／単体財務諸表等の作成に際して採用されるものであること。</t>
    <rPh sb="0" eb="5">
      <t>ホケンモウシコミショ</t>
    </rPh>
    <rPh sb="6" eb="8">
      <t>キサイ</t>
    </rPh>
    <rPh sb="9" eb="11">
      <t>ザイム</t>
    </rPh>
    <rPh sb="11" eb="13">
      <t>スウチ</t>
    </rPh>
    <rPh sb="13" eb="14">
      <t>トウ</t>
    </rPh>
    <rPh sb="15" eb="17">
      <t>イカ</t>
    </rPh>
    <rPh sb="27" eb="28">
      <t>モト</t>
    </rPh>
    <rPh sb="36" eb="38">
      <t>ホケン</t>
    </rPh>
    <rPh sb="38" eb="40">
      <t>モウシコミ</t>
    </rPh>
    <rPh sb="40" eb="42">
      <t>ジテン</t>
    </rPh>
    <rPh sb="46" eb="48">
      <t>ナイヨウ</t>
    </rPh>
    <rPh sb="49" eb="51">
      <t>ソウイ</t>
    </rPh>
    <rPh sb="55" eb="57">
      <t>ニンシキ</t>
    </rPh>
    <rPh sb="64" eb="65">
      <t>ナオ</t>
    </rPh>
    <rPh sb="66" eb="68">
      <t>トウガイ</t>
    </rPh>
    <rPh sb="68" eb="70">
      <t>ショルイ</t>
    </rPh>
    <phoneticPr fontId="2"/>
  </si>
  <si>
    <t>【未監査財務諸表等】</t>
    <rPh sb="1" eb="2">
      <t>ミ</t>
    </rPh>
    <rPh sb="2" eb="4">
      <t>カンサ</t>
    </rPh>
    <rPh sb="4" eb="6">
      <t>ザイム</t>
    </rPh>
    <rPh sb="6" eb="8">
      <t>ショヒョウ</t>
    </rPh>
    <rPh sb="8" eb="9">
      <t>トウ</t>
    </rPh>
    <phoneticPr fontId="2"/>
  </si>
  <si>
    <t>未監査理由</t>
    <rPh sb="0" eb="3">
      <t>ミカンサ</t>
    </rPh>
    <rPh sb="3" eb="5">
      <t>リユウ</t>
    </rPh>
    <phoneticPr fontId="2"/>
  </si>
  <si>
    <t>【提出書類を用いて作成される書類】</t>
    <rPh sb="1" eb="3">
      <t>テイシュツ</t>
    </rPh>
    <rPh sb="3" eb="5">
      <t>ショルイ</t>
    </rPh>
    <rPh sb="6" eb="7">
      <t>モチ</t>
    </rPh>
    <rPh sb="9" eb="11">
      <t>サクセイ</t>
    </rPh>
    <rPh sb="14" eb="16">
      <t>ショルイ</t>
    </rPh>
    <phoneticPr fontId="2"/>
  </si>
  <si>
    <t>2.上述以外（保険申込書記載の財務数値等が未監査財務諸表等でも確認できない場合）</t>
    <rPh sb="2" eb="4">
      <t>ジョウジュツ</t>
    </rPh>
    <rPh sb="4" eb="6">
      <t>イガイ</t>
    </rPh>
    <rPh sb="7" eb="9">
      <t>ホケン</t>
    </rPh>
    <rPh sb="9" eb="12">
      <t>モウシコミショ</t>
    </rPh>
    <rPh sb="12" eb="14">
      <t>キサイ</t>
    </rPh>
    <rPh sb="15" eb="17">
      <t>ザイム</t>
    </rPh>
    <rPh sb="17" eb="19">
      <t>スウチ</t>
    </rPh>
    <rPh sb="19" eb="20">
      <t>トウ</t>
    </rPh>
    <rPh sb="21" eb="28">
      <t>ミカンサザイムショヒョウ</t>
    </rPh>
    <rPh sb="28" eb="29">
      <t>トウ</t>
    </rPh>
    <rPh sb="31" eb="33">
      <t>カクニン</t>
    </rPh>
    <rPh sb="37" eb="39">
      <t>バアイ</t>
    </rPh>
    <phoneticPr fontId="2"/>
  </si>
  <si>
    <t>保険申込書に記載の財務数値等は以下の提出書類に基づくものであり、保険申込時点において内容に相違がないと認識していること。</t>
    <rPh sb="0" eb="2">
      <t>ホケン</t>
    </rPh>
    <rPh sb="2" eb="5">
      <t>モウシコミショ</t>
    </rPh>
    <rPh sb="6" eb="8">
      <t>キサイ</t>
    </rPh>
    <rPh sb="9" eb="11">
      <t>ザイム</t>
    </rPh>
    <rPh sb="11" eb="13">
      <t>スウチ</t>
    </rPh>
    <rPh sb="13" eb="14">
      <t>トウ</t>
    </rPh>
    <rPh sb="15" eb="17">
      <t>イカ</t>
    </rPh>
    <rPh sb="18" eb="20">
      <t>テイシュツ</t>
    </rPh>
    <rPh sb="20" eb="22">
      <t>ショルイ</t>
    </rPh>
    <rPh sb="23" eb="24">
      <t>モト</t>
    </rPh>
    <rPh sb="32" eb="34">
      <t>ホケン</t>
    </rPh>
    <rPh sb="34" eb="36">
      <t>モウシコミ</t>
    </rPh>
    <rPh sb="36" eb="38">
      <t>ジテン</t>
    </rPh>
    <rPh sb="42" eb="44">
      <t>ナイヨウ</t>
    </rPh>
    <rPh sb="45" eb="47">
      <t>ソウイ</t>
    </rPh>
    <rPh sb="51" eb="53">
      <t>ニンシキ</t>
    </rPh>
    <phoneticPr fontId="2"/>
  </si>
  <si>
    <t>作成対象時期</t>
    <rPh sb="0" eb="2">
      <t>サクセイ</t>
    </rPh>
    <rPh sb="2" eb="4">
      <t>タイショウ</t>
    </rPh>
    <rPh sb="4" eb="6">
      <t>ジキ</t>
    </rPh>
    <phoneticPr fontId="2"/>
  </si>
  <si>
    <t>資料内容</t>
    <rPh sb="0" eb="2">
      <t>シリョウ</t>
    </rPh>
    <rPh sb="2" eb="4">
      <t>ナイヨウ</t>
    </rPh>
    <phoneticPr fontId="2"/>
  </si>
  <si>
    <t>年　　月</t>
    <rPh sb="0" eb="1">
      <t>ネン</t>
    </rPh>
    <rPh sb="3" eb="4">
      <t>ツキ</t>
    </rPh>
    <phoneticPr fontId="2"/>
  </si>
  <si>
    <t>財務諸表等未作成の理由</t>
    <rPh sb="0" eb="4">
      <t>ザイムショヒョウ</t>
    </rPh>
    <rPh sb="4" eb="5">
      <t>トウ</t>
    </rPh>
    <rPh sb="5" eb="8">
      <t>ミサクセイ</t>
    </rPh>
    <rPh sb="9" eb="11">
      <t>リユウ</t>
    </rPh>
    <phoneticPr fontId="2"/>
  </si>
  <si>
    <t>取得のための対価の額の設定にあたり未監査の財務諸表等の数値を参照する場合、又はその他資料等を参照する場合（未監査の財務諸表等でも確認できない場合）は、本別添をご記載の上保険申込書に添えてご提出ください。詳細につきましては以下ご確認ください。
＞1.に該当する場合
取得のための対価の額の設定にあたり未監査の財務諸表等を用いる場合、かつ当該未監査財務諸表等を用いて被保険者に係る当年度の連結／単体財務諸表等（公認会計士等による監査又はレビュー予定）を作成する場合は、未監査財務諸表等に関する情報及び未監査理由並びに当該未監査財務諸表を用いて作成する被保険者に係る公認会計士等による監査又はレビュー予定の当年度の連結／単体財務諸表等についてご記載ください。
＞2.に該当する場合
取得のための対価の額の設定にあたり1.に該当しない場合は、参照する資料に関する情報及び財務諸表を作成されていない理由についてご記載ください。尚、本件に該当する一事例として以下が想定されます。
「直近に投資先企業を設立した為当該企業について財務諸表を作成していない（投資先企業の財務諸表を通じて当該企業の純資産額等を確認できない）が、送金バウチャーや社内経理資料を以て特約の対象額を設定したい場合」</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</si>
</sst>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2">
    <numFmt numFmtId="176" formatCode="#,##0;&quot;▲ &quot;#,##0"/>
    <numFmt numFmtId="177" formatCode="yyyy&quot;年&quot;m&quot;月&quot;d&quot;日&quot;;@"/>
    <numFmt numFmtId="178" formatCode="#,##0.00;&quot;▲ &quot;#,##0.00"/>
    <numFmt numFmtId="179" formatCode="yy&quot;年&quot;m&quot;月&quot;d&quot;日&quot;"/>
    <numFmt numFmtId="180" formatCode="yy&quot;年&quot;m&quot;月&quot;"/>
    <numFmt numFmtId="181" formatCode="0.000%"/>
    <numFmt numFmtId="182" formatCode="0.0%"/>
    <numFmt numFmtId="183" formatCode="#,##0&quot;月&quot;"/>
    <numFmt numFmtId="184" formatCode="0&quot;回&quot;&quot;目&quot;"/>
    <numFmt numFmtId="185" formatCode="0.0000;&quot;▲ &quot;0.0000"/>
    <numFmt numFmtId="186" formatCode="0_ "/>
    <numFmt numFmtId="187" formatCode="#,##0.0000;&quot;▲ &quot;#,##0.0000"/>
    <numFmt numFmtId="188" formatCode="#,##0.000;&quot;▲ &quot;#,##0.000"/>
    <numFmt numFmtId="189" formatCode="#,##0.0;&quot;▲ &quot;#,##0.0"/>
    <numFmt numFmtId="190" formatCode="#,##0.00&quot; USD&quot;"/>
    <numFmt numFmtId="191" formatCode="#,##0&quot; 円&quot;"/>
    <numFmt numFmtId="192" formatCode="#,##0.00&quot; 円/㌦&quot;"/>
    <numFmt numFmtId="193" formatCode="yyyy/m/d;@"/>
    <numFmt numFmtId="194" formatCode="yyyy/mm/dd"/>
    <numFmt numFmtId="195" formatCode="0.000;&quot;▲ &quot;0.000"/>
    <numFmt numFmtId="196" formatCode="_ * ##0.00_ ;_ * \-0.00_ ;_ * &quot;--&quot;_ ;_ @_ "/>
    <numFmt numFmtId="197" formatCode="&quot;&quot;"/>
  </numFmts>
  <fonts count="54" x14ac:knownFonts="1">
    <font>
      <sz val="11"/>
      <name val="ＭＳ Ｐゴシック"/>
      <family val="3"/>
      <charset val="128"/>
    </font>
    <font>
      <b/>
      <sz val="12"/>
      <name val="ＭＳ Ｐゴシック"/>
      <family val="3"/>
      <charset val="128"/>
    </font>
    <font>
      <sz val="6"/>
      <name val="ＭＳ Ｐゴシック"/>
      <family val="3"/>
      <charset val="128"/>
    </font>
    <font>
      <sz val="10"/>
      <name val="ＭＳ Ｐゴシック"/>
      <family val="3"/>
      <charset val="128"/>
    </font>
    <font>
      <b/>
      <sz val="14"/>
      <name val="ＭＳ Ｐゴシック"/>
      <family val="3"/>
      <charset val="128"/>
    </font>
    <font>
      <sz val="8"/>
      <name val="ＭＳ Ｐゴシック"/>
      <family val="3"/>
      <charset val="128"/>
    </font>
    <font>
      <sz val="9"/>
      <name val="ＭＳ Ｐゴシック"/>
      <family val="3"/>
      <charset val="128"/>
    </font>
    <font>
      <b/>
      <sz val="10"/>
      <name val="ＭＳ Ｐゴシック"/>
      <family val="3"/>
      <charset val="128"/>
    </font>
    <font>
      <sz val="6"/>
      <name val="ＭＳ Ｐゴシック"/>
      <family val="3"/>
      <charset val="128"/>
    </font>
    <font>
      <sz val="9"/>
      <color indexed="10"/>
      <name val="ＭＳ Ｐゴシック"/>
      <family val="3"/>
      <charset val="128"/>
    </font>
    <font>
      <b/>
      <sz val="9"/>
      <name val="ＭＳ Ｐゴシック"/>
      <family val="3"/>
      <charset val="128"/>
    </font>
    <font>
      <sz val="9"/>
      <color indexed="12"/>
      <name val="ＭＳ Ｐゴシック"/>
      <family val="3"/>
      <charset val="128"/>
    </font>
    <font>
      <sz val="9"/>
      <color indexed="81"/>
      <name val="ＭＳ Ｐゴシック"/>
      <family val="3"/>
      <charset val="128"/>
    </font>
    <font>
      <b/>
      <sz val="9"/>
      <color indexed="81"/>
      <name val="ＭＳ Ｐゴシック"/>
      <family val="3"/>
      <charset val="128"/>
    </font>
    <font>
      <b/>
      <sz val="8"/>
      <name val="ＭＳ Ｐゴシック"/>
      <family val="3"/>
      <charset val="128"/>
    </font>
    <font>
      <sz val="10"/>
      <color indexed="10"/>
      <name val="ＭＳ Ｐゴシック"/>
      <family val="3"/>
      <charset val="128"/>
    </font>
    <font>
      <sz val="11"/>
      <name val="ＭＳ Ｐゴシック"/>
      <family val="3"/>
      <charset val="128"/>
    </font>
    <font>
      <sz val="12"/>
      <name val="ＭＳ Ｐゴシック"/>
      <family val="3"/>
      <charset val="128"/>
    </font>
    <font>
      <b/>
      <sz val="13"/>
      <name val="ＭＳ Ｐゴシック"/>
      <family val="3"/>
      <charset val="128"/>
    </font>
    <font>
      <sz val="13"/>
      <name val="ＭＳ Ｐゴシック"/>
      <family val="3"/>
      <charset val="128"/>
    </font>
    <font>
      <b/>
      <u/>
      <sz val="13"/>
      <name val="ＭＳ Ｐゴシック"/>
      <family val="3"/>
      <charset val="128"/>
    </font>
    <font>
      <u/>
      <sz val="13"/>
      <name val="ＭＳ Ｐゴシック"/>
      <family val="3"/>
      <charset val="128"/>
    </font>
    <font>
      <sz val="11"/>
      <name val="Wingdings"/>
      <charset val="2"/>
    </font>
    <font>
      <sz val="9"/>
      <color indexed="8"/>
      <name val="ＭＳ Ｐゴシック"/>
      <family val="3"/>
      <charset val="128"/>
    </font>
    <font>
      <sz val="9.5"/>
      <name val="ＭＳ Ｐゴシック"/>
      <family val="3"/>
      <charset val="128"/>
    </font>
    <font>
      <sz val="14"/>
      <name val="ＭＳ Ｐゴシック"/>
      <family val="3"/>
      <charset val="128"/>
    </font>
    <font>
      <sz val="8.5"/>
      <name val="ＭＳ Ｐゴシック"/>
      <family val="3"/>
      <charset val="128"/>
    </font>
    <font>
      <sz val="13"/>
      <name val="Wingdings"/>
      <charset val="2"/>
    </font>
    <font>
      <u/>
      <sz val="11"/>
      <color theme="10"/>
      <name val="ＭＳ Ｐゴシック"/>
      <family val="3"/>
      <charset val="128"/>
    </font>
    <font>
      <sz val="11"/>
      <color theme="1"/>
      <name val="ＭＳ Ｐゴシック"/>
      <family val="3"/>
      <charset val="128"/>
    </font>
    <font>
      <sz val="10"/>
      <color theme="1"/>
      <name val="ＭＳ Ｐゴシック"/>
      <family val="3"/>
      <charset val="128"/>
    </font>
    <font>
      <sz val="9"/>
      <color theme="1"/>
      <name val="ＭＳ Ｐゴシック"/>
      <family val="3"/>
      <charset val="128"/>
    </font>
    <font>
      <b/>
      <sz val="10"/>
      <color theme="1"/>
      <name val="ＭＳ Ｐゴシック"/>
      <family val="3"/>
      <charset val="128"/>
    </font>
    <font>
      <sz val="9"/>
      <color theme="0"/>
      <name val="ＭＳ Ｐゴシック"/>
      <family val="3"/>
      <charset val="128"/>
    </font>
    <font>
      <sz val="12"/>
      <color rgb="FF0000FF"/>
      <name val="ＭＳ Ｐゴシック"/>
      <family val="3"/>
      <charset val="128"/>
    </font>
    <font>
      <sz val="11"/>
      <color rgb="FF0000FF"/>
      <name val="ＭＳ Ｐゴシック"/>
      <family val="3"/>
      <charset val="128"/>
    </font>
    <font>
      <sz val="9"/>
      <color rgb="FF0000FF"/>
      <name val="ＭＳ Ｐゴシック"/>
      <family val="3"/>
      <charset val="128"/>
    </font>
    <font>
      <sz val="9"/>
      <color rgb="FFFF0000"/>
      <name val="ＭＳ Ｐゴシック"/>
      <family val="3"/>
      <charset val="128"/>
    </font>
    <font>
      <sz val="8"/>
      <color theme="1"/>
      <name val="ＭＳ Ｐゴシック"/>
      <family val="3"/>
      <charset val="128"/>
    </font>
    <font>
      <sz val="8"/>
      <color rgb="FF0000FF"/>
      <name val="ＭＳ Ｐゴシック"/>
      <family val="3"/>
      <charset val="128"/>
    </font>
    <font>
      <b/>
      <sz val="9"/>
      <color rgb="FF0000FF"/>
      <name val="ＭＳ Ｐゴシック"/>
      <family val="3"/>
      <charset val="128"/>
    </font>
    <font>
      <b/>
      <sz val="9"/>
      <color theme="1"/>
      <name val="ＭＳ Ｐゴシック"/>
      <family val="3"/>
      <charset val="128"/>
    </font>
    <font>
      <sz val="8"/>
      <color rgb="FFFF0000"/>
      <name val="ＭＳ Ｐゴシック"/>
      <family val="3"/>
      <charset val="128"/>
    </font>
    <font>
      <sz val="8"/>
      <color theme="0"/>
      <name val="ＭＳ Ｐゴシック"/>
      <family val="3"/>
      <charset val="128"/>
    </font>
    <font>
      <u/>
      <sz val="9"/>
      <color theme="1"/>
      <name val="ＭＳ Ｐゴシック"/>
      <family val="3"/>
      <charset val="128"/>
    </font>
    <font>
      <b/>
      <sz val="9"/>
      <color rgb="FFFF0000"/>
      <name val="ＭＳ Ｐゴシック"/>
      <family val="3"/>
      <charset val="128"/>
    </font>
    <font>
      <sz val="11"/>
      <color theme="0"/>
      <name val="ＭＳ Ｐゴシック"/>
      <family val="3"/>
      <charset val="128"/>
    </font>
    <font>
      <sz val="10"/>
      <color rgb="FF0000FF"/>
      <name val="ＭＳ Ｐゴシック"/>
      <family val="3"/>
      <charset val="128"/>
    </font>
    <font>
      <sz val="10"/>
      <color theme="0"/>
      <name val="ＭＳ Ｐゴシック"/>
      <family val="3"/>
      <charset val="128"/>
    </font>
    <font>
      <sz val="10"/>
      <color rgb="FFFF0000"/>
      <name val="ＭＳ Ｐゴシック"/>
      <family val="3"/>
      <charset val="128"/>
    </font>
    <font>
      <sz val="10"/>
      <color theme="1" tint="0.499984740745262"/>
      <name val="ＭＳ Ｐゴシック"/>
      <family val="3"/>
      <charset val="128"/>
    </font>
    <font>
      <sz val="8.5"/>
      <color rgb="FFFF0000"/>
      <name val="ＭＳ Ｐゴシック"/>
      <family val="3"/>
      <charset val="128"/>
    </font>
    <font>
      <sz val="9"/>
      <color rgb="FF000000"/>
      <name val="MS UI Gothic"/>
      <family val="3"/>
      <charset val="128"/>
    </font>
    <font>
      <sz val="9"/>
      <color rgb="FF000000"/>
      <name val="Meiryo UI"/>
      <family val="3"/>
      <charset val="128"/>
    </font>
  </fonts>
  <fills count="17">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theme="3" tint="0.79998168889431442"/>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3" tint="0.39997558519241921"/>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rgb="FFFFFF00"/>
        <bgColor indexed="64"/>
      </patternFill>
    </fill>
    <fill>
      <patternFill patternType="solid">
        <fgColor theme="3" tint="-0.249977111117893"/>
        <bgColor indexed="64"/>
      </patternFill>
    </fill>
    <fill>
      <patternFill patternType="solid">
        <fgColor theme="3" tint="0.59999389629810485"/>
        <bgColor indexed="64"/>
      </patternFill>
    </fill>
    <fill>
      <patternFill patternType="solid">
        <fgColor theme="0" tint="-4.9989318521683403E-2"/>
        <bgColor indexed="64"/>
      </patternFill>
    </fill>
    <fill>
      <patternFill patternType="solid">
        <fgColor theme="4" tint="0.39997558519241921"/>
        <bgColor indexed="64"/>
      </patternFill>
    </fill>
  </fills>
  <borders count="9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dotted">
        <color indexed="64"/>
      </left>
      <right/>
      <top/>
      <bottom/>
      <diagonal/>
    </border>
    <border>
      <left/>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top/>
      <bottom/>
      <diagonal/>
    </border>
    <border>
      <left style="thin">
        <color indexed="64"/>
      </left>
      <right style="thin">
        <color indexed="64"/>
      </right>
      <top style="thin">
        <color indexed="64"/>
      </top>
      <bottom style="double">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thin">
        <color indexed="64"/>
      </bottom>
      <diagonal style="thin">
        <color indexed="64"/>
      </diagonal>
    </border>
    <border>
      <left style="medium">
        <color rgb="FFFF0000"/>
      </left>
      <right style="medium">
        <color rgb="FFFF0000"/>
      </right>
      <top style="medium">
        <color rgb="FFFF0000"/>
      </top>
      <bottom/>
      <diagonal/>
    </border>
    <border>
      <left style="medium">
        <color rgb="FFFF0000"/>
      </left>
      <right style="medium">
        <color rgb="FFFF0000"/>
      </right>
      <top/>
      <bottom/>
      <diagonal/>
    </border>
    <border>
      <left style="medium">
        <color rgb="FFFF0000"/>
      </left>
      <right style="medium">
        <color rgb="FFFF0000"/>
      </right>
      <top/>
      <bottom style="medium">
        <color rgb="FFFF0000"/>
      </bottom>
      <diagonal/>
    </border>
    <border>
      <left/>
      <right/>
      <top style="dotted">
        <color theme="1" tint="0.499984740745262"/>
      </top>
      <bottom style="dotted">
        <color theme="1" tint="0.499984740745262"/>
      </bottom>
      <diagonal/>
    </border>
    <border>
      <left/>
      <right style="thin">
        <color indexed="64"/>
      </right>
      <top style="thin">
        <color indexed="64"/>
      </top>
      <bottom style="dotted">
        <color theme="1" tint="0.499984740745262"/>
      </bottom>
      <diagonal/>
    </border>
    <border>
      <left style="thin">
        <color indexed="64"/>
      </left>
      <right style="thin">
        <color indexed="64"/>
      </right>
      <top style="thin">
        <color indexed="64"/>
      </top>
      <bottom style="dotted">
        <color theme="1" tint="0.499984740745262"/>
      </bottom>
      <diagonal/>
    </border>
    <border>
      <left style="thin">
        <color indexed="64"/>
      </left>
      <right/>
      <top style="thin">
        <color indexed="64"/>
      </top>
      <bottom style="dotted">
        <color theme="1" tint="0.499984740745262"/>
      </bottom>
      <diagonal/>
    </border>
    <border>
      <left/>
      <right/>
      <top style="thin">
        <color indexed="64"/>
      </top>
      <bottom style="dotted">
        <color theme="1" tint="0.499984740745262"/>
      </bottom>
      <diagonal/>
    </border>
    <border>
      <left/>
      <right style="thin">
        <color indexed="64"/>
      </right>
      <top style="dotted">
        <color theme="1" tint="0.499984740745262"/>
      </top>
      <bottom style="dotted">
        <color theme="1" tint="0.499984740745262"/>
      </bottom>
      <diagonal/>
    </border>
    <border>
      <left/>
      <right style="thin">
        <color indexed="64"/>
      </right>
      <top style="dotted">
        <color theme="1" tint="0.499984740745262"/>
      </top>
      <bottom style="thin">
        <color indexed="64"/>
      </bottom>
      <diagonal/>
    </border>
    <border>
      <left style="thin">
        <color indexed="64"/>
      </left>
      <right/>
      <top style="dotted">
        <color theme="1" tint="0.499984740745262"/>
      </top>
      <bottom style="dotted">
        <color theme="1" tint="0.499984740745262"/>
      </bottom>
      <diagonal/>
    </border>
    <border>
      <left style="thin">
        <color indexed="64"/>
      </left>
      <right style="thin">
        <color indexed="64"/>
      </right>
      <top style="dotted">
        <color theme="1" tint="0.499984740745262"/>
      </top>
      <bottom style="dotted">
        <color theme="1" tint="0.499984740745262"/>
      </bottom>
      <diagonal/>
    </border>
    <border>
      <left style="thin">
        <color indexed="64"/>
      </left>
      <right style="thin">
        <color indexed="64"/>
      </right>
      <top style="dotted">
        <color theme="1" tint="0.499984740745262"/>
      </top>
      <bottom style="thin">
        <color indexed="64"/>
      </bottom>
      <diagonal/>
    </border>
    <border>
      <left/>
      <right/>
      <top style="dotted">
        <color theme="1" tint="0.499984740745262"/>
      </top>
      <bottom style="thin">
        <color indexed="64"/>
      </bottom>
      <diagonal/>
    </border>
    <border>
      <left style="thin">
        <color indexed="64"/>
      </left>
      <right/>
      <top style="dotted">
        <color theme="1" tint="0.499984740745262"/>
      </top>
      <bottom/>
      <diagonal/>
    </border>
    <border>
      <left/>
      <right/>
      <top style="dotted">
        <color theme="1" tint="0.499984740745262"/>
      </top>
      <bottom/>
      <diagonal/>
    </border>
    <border>
      <left/>
      <right style="thin">
        <color indexed="64"/>
      </right>
      <top style="dotted">
        <color theme="1" tint="0.499984740745262"/>
      </top>
      <bottom/>
      <diagonal/>
    </border>
    <border>
      <left style="thin">
        <color indexed="64"/>
      </left>
      <right/>
      <top/>
      <bottom style="dotted">
        <color theme="1" tint="0.499984740745262"/>
      </bottom>
      <diagonal/>
    </border>
    <border>
      <left/>
      <right/>
      <top/>
      <bottom style="dotted">
        <color theme="1" tint="0.499984740745262"/>
      </bottom>
      <diagonal/>
    </border>
    <border>
      <left/>
      <right style="thin">
        <color indexed="64"/>
      </right>
      <top/>
      <bottom style="dotted">
        <color theme="1" tint="0.499984740745262"/>
      </bottom>
      <diagonal/>
    </border>
    <border>
      <left style="thin">
        <color indexed="64"/>
      </left>
      <right style="thin">
        <color indexed="64"/>
      </right>
      <top style="dotted">
        <color theme="1" tint="0.499984740745262"/>
      </top>
      <bottom/>
      <diagonal/>
    </border>
    <border>
      <left style="thin">
        <color indexed="64"/>
      </left>
      <right style="thin">
        <color indexed="64"/>
      </right>
      <top/>
      <bottom style="dotted">
        <color theme="1" tint="0.499984740745262"/>
      </bottom>
      <diagonal/>
    </border>
    <border>
      <left style="medium">
        <color indexed="64"/>
      </left>
      <right style="medium">
        <color indexed="64"/>
      </right>
      <top style="thin">
        <color indexed="64"/>
      </top>
      <bottom style="dotted">
        <color theme="1" tint="0.499984740745262"/>
      </bottom>
      <diagonal/>
    </border>
    <border>
      <left style="medium">
        <color indexed="64"/>
      </left>
      <right style="medium">
        <color indexed="64"/>
      </right>
      <top style="dotted">
        <color theme="1" tint="0.499984740745262"/>
      </top>
      <bottom style="dotted">
        <color theme="1" tint="0.499984740745262"/>
      </bottom>
      <diagonal/>
    </border>
    <border>
      <left style="medium">
        <color indexed="64"/>
      </left>
      <right style="medium">
        <color indexed="64"/>
      </right>
      <top style="dotted">
        <color theme="1" tint="0.499984740745262"/>
      </top>
      <bottom/>
      <diagonal/>
    </border>
    <border>
      <left style="thin">
        <color indexed="64"/>
      </left>
      <right style="medium">
        <color indexed="64"/>
      </right>
      <top style="dotted">
        <color theme="1" tint="0.499984740745262"/>
      </top>
      <bottom style="thin">
        <color indexed="64"/>
      </bottom>
      <diagonal/>
    </border>
    <border>
      <left style="thin">
        <color indexed="64"/>
      </left>
      <right/>
      <top style="dotted">
        <color theme="1" tint="0.499984740745262"/>
      </top>
      <bottom style="thin">
        <color indexed="64"/>
      </bottom>
      <diagonal/>
    </border>
    <border>
      <left style="thin">
        <color indexed="64"/>
      </left>
      <right/>
      <top style="hair">
        <color theme="1" tint="0.499984740745262"/>
      </top>
      <bottom style="hair">
        <color theme="1" tint="0.499984740745262"/>
      </bottom>
      <diagonal/>
    </border>
    <border>
      <left/>
      <right/>
      <top/>
      <bottom style="hair">
        <color theme="1" tint="0.499984740745262"/>
      </bottom>
      <diagonal/>
    </border>
    <border>
      <left style="thin">
        <color theme="1" tint="0.499984740745262"/>
      </left>
      <right/>
      <top style="thin">
        <color theme="1" tint="0.499984740745262"/>
      </top>
      <bottom/>
      <diagonal/>
    </border>
    <border>
      <left/>
      <right/>
      <top style="thin">
        <color theme="1" tint="0.499984740745262"/>
      </top>
      <bottom/>
      <diagonal/>
    </border>
    <border>
      <left style="dotted">
        <color theme="1" tint="0.499984740745262"/>
      </left>
      <right/>
      <top style="thin">
        <color theme="1" tint="0.499984740745262"/>
      </top>
      <bottom/>
      <diagonal/>
    </border>
    <border>
      <left/>
      <right style="thin">
        <color indexed="64"/>
      </right>
      <top style="thin">
        <color theme="1" tint="0.499984740745262"/>
      </top>
      <bottom/>
      <diagonal/>
    </border>
    <border>
      <left style="dotted">
        <color theme="1" tint="0.499984740745262"/>
      </left>
      <right/>
      <top/>
      <bottom/>
      <diagonal/>
    </border>
    <border>
      <left/>
      <right/>
      <top/>
      <bottom style="thin">
        <color theme="1" tint="0.499984740745262"/>
      </bottom>
      <diagonal/>
    </border>
    <border>
      <left style="thin">
        <color theme="1" tint="0.499984740745262"/>
      </left>
      <right/>
      <top/>
      <bottom style="thin">
        <color theme="1" tint="0.499984740745262"/>
      </bottom>
      <diagonal/>
    </border>
    <border>
      <left style="dotted">
        <color theme="1" tint="0.499984740745262"/>
      </left>
      <right/>
      <top/>
      <bottom style="thin">
        <color theme="1" tint="0.499984740745262"/>
      </bottom>
      <diagonal/>
    </border>
    <border>
      <left/>
      <right style="thin">
        <color indexed="64"/>
      </right>
      <top/>
      <bottom style="thin">
        <color theme="1" tint="0.499984740745262"/>
      </bottom>
      <diagonal/>
    </border>
    <border>
      <left style="thin">
        <color theme="1" tint="0.499984740745262"/>
      </left>
      <right/>
      <top/>
      <bottom/>
      <diagonal/>
    </border>
    <border>
      <left style="thin">
        <color theme="1" tint="0.499984740745262"/>
      </left>
      <right/>
      <top/>
      <bottom style="thin">
        <color indexed="64"/>
      </bottom>
      <diagonal/>
    </border>
    <border>
      <left style="dotted">
        <color theme="1" tint="0.499984740745262"/>
      </left>
      <right/>
      <top/>
      <bottom style="thin">
        <color indexed="64"/>
      </bottom>
      <diagonal/>
    </border>
    <border>
      <left style="thin">
        <color indexed="64"/>
      </left>
      <right/>
      <top/>
      <bottom style="thin">
        <color theme="1" tint="0.499984740745262"/>
      </bottom>
      <diagonal/>
    </border>
    <border>
      <left style="thin">
        <color theme="1" tint="0.499984740745262"/>
      </left>
      <right/>
      <top style="thin">
        <color indexed="64"/>
      </top>
      <bottom/>
      <diagonal/>
    </border>
    <border>
      <left style="mediumDashed">
        <color theme="1" tint="0.499984740745262"/>
      </left>
      <right/>
      <top style="mediumDashed">
        <color theme="1" tint="0.499984740745262"/>
      </top>
      <bottom/>
      <diagonal/>
    </border>
    <border>
      <left/>
      <right/>
      <top style="mediumDashed">
        <color theme="1" tint="0.499984740745262"/>
      </top>
      <bottom/>
      <diagonal/>
    </border>
    <border>
      <left/>
      <right style="mediumDashed">
        <color theme="1" tint="0.499984740745262"/>
      </right>
      <top style="mediumDashed">
        <color theme="1" tint="0.499984740745262"/>
      </top>
      <bottom/>
      <diagonal/>
    </border>
    <border>
      <left style="mediumDashed">
        <color theme="1" tint="0.499984740745262"/>
      </left>
      <right/>
      <top/>
      <bottom/>
      <diagonal/>
    </border>
    <border>
      <left/>
      <right style="mediumDashed">
        <color theme="1" tint="0.499984740745262"/>
      </right>
      <top/>
      <bottom/>
      <diagonal/>
    </border>
    <border>
      <left style="mediumDashed">
        <color theme="1" tint="0.499984740745262"/>
      </left>
      <right/>
      <top/>
      <bottom style="mediumDashed">
        <color theme="1" tint="0.499984740745262"/>
      </bottom>
      <diagonal/>
    </border>
    <border>
      <left/>
      <right/>
      <top/>
      <bottom style="mediumDashed">
        <color theme="1" tint="0.499984740745262"/>
      </bottom>
      <diagonal/>
    </border>
    <border>
      <left/>
      <right style="mediumDashed">
        <color theme="1" tint="0.499984740745262"/>
      </right>
      <top/>
      <bottom style="mediumDashed">
        <color theme="1" tint="0.499984740745262"/>
      </bottom>
      <diagonal/>
    </border>
    <border>
      <left/>
      <right/>
      <top style="hair">
        <color theme="1" tint="0.499984740745262"/>
      </top>
      <bottom style="hair">
        <color theme="1" tint="0.499984740745262"/>
      </bottom>
      <diagonal/>
    </border>
    <border>
      <left/>
      <right style="thin">
        <color indexed="64"/>
      </right>
      <top style="hair">
        <color theme="1" tint="0.499984740745262"/>
      </top>
      <bottom style="hair">
        <color theme="1" tint="0.499984740745262"/>
      </bottom>
      <diagonal/>
    </border>
    <border>
      <left/>
      <right/>
      <top style="thin">
        <color indexed="64"/>
      </top>
      <bottom style="hair">
        <color theme="1" tint="0.499984740745262"/>
      </bottom>
      <diagonal/>
    </border>
    <border>
      <left/>
      <right style="thin">
        <color indexed="64"/>
      </right>
      <top style="thin">
        <color indexed="64"/>
      </top>
      <bottom style="hair">
        <color theme="1" tint="0.499984740745262"/>
      </bottom>
      <diagonal/>
    </border>
    <border>
      <left style="thin">
        <color indexed="64"/>
      </left>
      <right/>
      <top style="thin">
        <color indexed="64"/>
      </top>
      <bottom style="hair">
        <color theme="1" tint="0.499984740745262"/>
      </bottom>
      <diagonal/>
    </border>
    <border>
      <left/>
      <right/>
      <top style="hair">
        <color theme="1" tint="0.499984740745262"/>
      </top>
      <bottom style="thin">
        <color indexed="64"/>
      </bottom>
      <diagonal/>
    </border>
    <border>
      <left/>
      <right/>
      <top style="hair">
        <color theme="1" tint="0.499984740745262"/>
      </top>
      <bottom/>
      <diagonal/>
    </border>
    <border>
      <left style="dotted">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indexed="64"/>
      </right>
      <top style="thin">
        <color theme="1" tint="0.499984740745262"/>
      </top>
      <bottom style="thin">
        <color theme="1" tint="0.499984740745262"/>
      </bottom>
      <diagonal/>
    </border>
    <border>
      <left style="thin">
        <color theme="1" tint="0.499984740745262"/>
      </left>
      <right/>
      <top/>
      <bottom style="dotted">
        <color theme="1" tint="0.499984740745262"/>
      </bottom>
      <diagonal/>
    </border>
    <border>
      <left style="dotted">
        <color theme="1" tint="0.499984740745262"/>
      </left>
      <right/>
      <top style="thin">
        <color indexed="64"/>
      </top>
      <bottom style="thin">
        <color theme="1" tint="0.499984740745262"/>
      </bottom>
      <diagonal/>
    </border>
    <border>
      <left/>
      <right/>
      <top style="thin">
        <color indexed="64"/>
      </top>
      <bottom style="thin">
        <color theme="1" tint="0.499984740745262"/>
      </bottom>
      <diagonal/>
    </border>
    <border>
      <left/>
      <right style="thin">
        <color indexed="64"/>
      </right>
      <top style="thin">
        <color indexed="64"/>
      </top>
      <bottom style="thin">
        <color theme="1" tint="0.499984740745262"/>
      </bottom>
      <diagonal/>
    </border>
  </borders>
  <cellStyleXfs count="3">
    <xf numFmtId="0" fontId="0" fillId="0" borderId="0"/>
    <xf numFmtId="0" fontId="28" fillId="0" borderId="0" applyNumberFormat="0" applyFill="0" applyBorder="0" applyAlignment="0" applyProtection="0">
      <alignment vertical="top"/>
      <protection locked="0"/>
    </xf>
    <xf numFmtId="38" fontId="16" fillId="0" borderId="0" applyFont="0" applyFill="0" applyBorder="0" applyAlignment="0" applyProtection="0">
      <alignment vertical="center"/>
    </xf>
  </cellStyleXfs>
  <cellXfs count="1036">
    <xf numFmtId="0" fontId="0" fillId="0" borderId="0" xfId="0"/>
    <xf numFmtId="0" fontId="0" fillId="0" borderId="0" xfId="0" applyAlignment="1">
      <alignment vertical="center"/>
    </xf>
    <xf numFmtId="0" fontId="3" fillId="0" borderId="0" xfId="0" applyFont="1" applyAlignment="1">
      <alignment vertical="center"/>
    </xf>
    <xf numFmtId="0" fontId="6" fillId="2" borderId="0" xfId="0" applyFont="1" applyFill="1" applyAlignment="1">
      <alignment vertical="center"/>
    </xf>
    <xf numFmtId="0" fontId="1" fillId="2" borderId="0" xfId="0" applyFont="1" applyFill="1" applyAlignment="1">
      <alignment vertical="center"/>
    </xf>
    <xf numFmtId="0" fontId="0" fillId="2" borderId="0" xfId="0" applyFill="1" applyAlignment="1">
      <alignment vertical="center"/>
    </xf>
    <xf numFmtId="0" fontId="7" fillId="2" borderId="0" xfId="0" applyFont="1" applyFill="1" applyAlignment="1">
      <alignment vertical="center"/>
    </xf>
    <xf numFmtId="0" fontId="6" fillId="0" borderId="0" xfId="0" applyFont="1" applyAlignment="1">
      <alignment horizontal="left" vertical="center"/>
    </xf>
    <xf numFmtId="0" fontId="6" fillId="0" borderId="0" xfId="0" applyFont="1" applyAlignment="1">
      <alignment vertical="center"/>
    </xf>
    <xf numFmtId="0" fontId="29" fillId="3" borderId="0" xfId="0" applyFont="1" applyFill="1" applyAlignment="1">
      <alignment vertical="center"/>
    </xf>
    <xf numFmtId="0" fontId="30" fillId="3" borderId="0" xfId="0" applyFont="1" applyFill="1" applyAlignment="1">
      <alignment vertical="center"/>
    </xf>
    <xf numFmtId="0" fontId="30" fillId="3" borderId="0" xfId="0" applyFont="1" applyFill="1" applyAlignment="1">
      <alignment vertical="center" textRotation="255"/>
    </xf>
    <xf numFmtId="0" fontId="30" fillId="3" borderId="0" xfId="0" quotePrefix="1" applyFont="1" applyFill="1" applyAlignment="1">
      <alignment horizontal="right" vertical="center"/>
    </xf>
    <xf numFmtId="181" fontId="30" fillId="3" borderId="0" xfId="0" applyNumberFormat="1" applyFont="1" applyFill="1" applyAlignment="1">
      <alignment vertical="center"/>
    </xf>
    <xf numFmtId="176" fontId="30" fillId="3" borderId="0" xfId="0" applyNumberFormat="1" applyFont="1" applyFill="1" applyAlignment="1">
      <alignment vertical="center"/>
    </xf>
    <xf numFmtId="0" fontId="31" fillId="3" borderId="0" xfId="0" applyFont="1" applyFill="1" applyAlignment="1">
      <alignment vertical="center"/>
    </xf>
    <xf numFmtId="0" fontId="30" fillId="3" borderId="0" xfId="0" applyFont="1" applyFill="1" applyAlignment="1">
      <alignment horizontal="right" vertical="center"/>
    </xf>
    <xf numFmtId="0" fontId="30" fillId="3" borderId="0" xfId="0" applyFont="1" applyFill="1" applyAlignment="1">
      <alignment horizontal="center" vertical="center"/>
    </xf>
    <xf numFmtId="0" fontId="30" fillId="3" borderId="0" xfId="0" applyFont="1" applyFill="1" applyAlignment="1">
      <alignment horizontal="center" vertical="center" textRotation="255"/>
    </xf>
    <xf numFmtId="182" fontId="30" fillId="3" borderId="0" xfId="0" applyNumberFormat="1" applyFont="1" applyFill="1" applyAlignment="1">
      <alignment horizontal="center" vertical="center"/>
    </xf>
    <xf numFmtId="0" fontId="3" fillId="3" borderId="0" xfId="0" applyFont="1" applyFill="1" applyAlignment="1">
      <alignment vertical="center"/>
    </xf>
    <xf numFmtId="0" fontId="6" fillId="3" borderId="0" xfId="0" applyFont="1" applyFill="1" applyAlignment="1">
      <alignment vertical="center"/>
    </xf>
    <xf numFmtId="0" fontId="32" fillId="3" borderId="0" xfId="0" applyFont="1" applyFill="1" applyAlignment="1">
      <alignment vertical="center"/>
    </xf>
    <xf numFmtId="178" fontId="6" fillId="2" borderId="0" xfId="0" applyNumberFormat="1" applyFont="1" applyFill="1" applyAlignment="1">
      <alignment vertical="center"/>
    </xf>
    <xf numFmtId="0" fontId="0" fillId="3" borderId="0" xfId="0" applyFill="1" applyAlignment="1">
      <alignment vertical="center"/>
    </xf>
    <xf numFmtId="0" fontId="6" fillId="3" borderId="0" xfId="0" applyFont="1" applyFill="1" applyAlignment="1">
      <alignment vertical="top" wrapText="1"/>
    </xf>
    <xf numFmtId="0" fontId="6" fillId="2" borderId="1" xfId="0" applyFont="1" applyFill="1" applyBorder="1" applyAlignment="1">
      <alignment horizontal="left" vertical="center"/>
    </xf>
    <xf numFmtId="0" fontId="6" fillId="0" borderId="0" xfId="0" applyFont="1" applyAlignment="1">
      <alignment horizontal="right" vertical="center"/>
    </xf>
    <xf numFmtId="0" fontId="6" fillId="0" borderId="0" xfId="0" applyFont="1" applyAlignment="1">
      <alignment vertical="center" wrapText="1"/>
    </xf>
    <xf numFmtId="0" fontId="33" fillId="0" borderId="0" xfId="0" applyFont="1" applyAlignment="1">
      <alignment horizontal="center" vertical="center"/>
    </xf>
    <xf numFmtId="0" fontId="6" fillId="4" borderId="0" xfId="0" applyFont="1" applyFill="1" applyAlignment="1">
      <alignment horizontal="center" vertical="center"/>
    </xf>
    <xf numFmtId="0" fontId="6" fillId="4" borderId="0" xfId="0" applyFont="1" applyFill="1" applyAlignment="1">
      <alignment horizontal="left" vertical="center"/>
    </xf>
    <xf numFmtId="0" fontId="6" fillId="4" borderId="0" xfId="0" applyFont="1" applyFill="1" applyAlignment="1">
      <alignment horizontal="center" vertical="center" wrapText="1"/>
    </xf>
    <xf numFmtId="184" fontId="6" fillId="4" borderId="0" xfId="0" applyNumberFormat="1" applyFont="1" applyFill="1" applyAlignment="1">
      <alignment horizontal="center" vertical="center"/>
    </xf>
    <xf numFmtId="0" fontId="10" fillId="4" borderId="0" xfId="0" applyFont="1" applyFill="1" applyAlignment="1">
      <alignment horizontal="left" vertical="center"/>
    </xf>
    <xf numFmtId="0" fontId="34" fillId="4" borderId="28" xfId="0" applyFont="1" applyFill="1" applyBorder="1" applyAlignment="1">
      <alignment horizontal="center" vertical="center"/>
    </xf>
    <xf numFmtId="0" fontId="6" fillId="4" borderId="2" xfId="0" applyFont="1" applyFill="1" applyBorder="1" applyAlignment="1">
      <alignment horizontal="center" vertical="center"/>
    </xf>
    <xf numFmtId="178" fontId="6" fillId="4" borderId="2" xfId="0" applyNumberFormat="1" applyFont="1" applyFill="1" applyBorder="1" applyAlignment="1">
      <alignment horizontal="right" vertical="center"/>
    </xf>
    <xf numFmtId="187" fontId="6" fillId="4" borderId="0" xfId="0" applyNumberFormat="1" applyFont="1" applyFill="1" applyAlignment="1">
      <alignment horizontal="right" vertical="center"/>
    </xf>
    <xf numFmtId="0" fontId="34" fillId="4" borderId="29" xfId="0" applyFont="1" applyFill="1" applyBorder="1" applyAlignment="1">
      <alignment horizontal="center" vertical="center"/>
    </xf>
    <xf numFmtId="0" fontId="6" fillId="4" borderId="3" xfId="0" applyFont="1" applyFill="1" applyBorder="1" applyAlignment="1">
      <alignment horizontal="left" vertical="center"/>
    </xf>
    <xf numFmtId="0" fontId="6" fillId="4" borderId="0" xfId="0" applyFont="1" applyFill="1" applyAlignment="1">
      <alignment horizontal="right" vertical="center"/>
    </xf>
    <xf numFmtId="0" fontId="34" fillId="4" borderId="30" xfId="0" applyFont="1" applyFill="1" applyBorder="1" applyAlignment="1">
      <alignment horizontal="center" vertical="center"/>
    </xf>
    <xf numFmtId="0" fontId="6" fillId="4" borderId="0" xfId="0" applyFont="1" applyFill="1" applyAlignment="1">
      <alignment vertical="center"/>
    </xf>
    <xf numFmtId="0" fontId="6" fillId="4" borderId="4" xfId="0" applyFont="1" applyFill="1" applyBorder="1" applyAlignment="1">
      <alignment horizontal="center" vertical="center"/>
    </xf>
    <xf numFmtId="0" fontId="6" fillId="4" borderId="5" xfId="0" applyFont="1" applyFill="1" applyBorder="1" applyAlignment="1">
      <alignment horizontal="center" vertical="center"/>
    </xf>
    <xf numFmtId="0" fontId="6" fillId="4" borderId="1" xfId="0" applyFont="1" applyFill="1" applyBorder="1" applyAlignment="1">
      <alignment horizontal="center" vertical="center"/>
    </xf>
    <xf numFmtId="0" fontId="6" fillId="4" borderId="6" xfId="0" applyFont="1" applyFill="1" applyBorder="1" applyAlignment="1">
      <alignment horizontal="center" vertical="center"/>
    </xf>
    <xf numFmtId="176" fontId="6" fillId="4" borderId="7" xfId="0" applyNumberFormat="1" applyFont="1" applyFill="1" applyBorder="1" applyAlignment="1">
      <alignment horizontal="right" vertical="center"/>
    </xf>
    <xf numFmtId="176" fontId="6" fillId="4" borderId="8" xfId="0" applyNumberFormat="1" applyFont="1" applyFill="1" applyBorder="1" applyAlignment="1">
      <alignment horizontal="right" vertical="center"/>
    </xf>
    <xf numFmtId="176" fontId="6" fillId="4" borderId="4" xfId="0" applyNumberFormat="1" applyFont="1" applyFill="1" applyBorder="1" applyAlignment="1">
      <alignment horizontal="right" vertical="center"/>
    </xf>
    <xf numFmtId="176" fontId="6" fillId="4" borderId="5" xfId="0" applyNumberFormat="1" applyFont="1" applyFill="1" applyBorder="1" applyAlignment="1">
      <alignment horizontal="right" vertical="center"/>
    </xf>
    <xf numFmtId="187" fontId="6" fillId="4" borderId="7" xfId="0" applyNumberFormat="1" applyFont="1" applyFill="1" applyBorder="1" applyAlignment="1">
      <alignment horizontal="right" vertical="center"/>
    </xf>
    <xf numFmtId="187" fontId="6" fillId="4" borderId="2" xfId="0" applyNumberFormat="1" applyFont="1" applyFill="1" applyBorder="1" applyAlignment="1">
      <alignment horizontal="right" vertical="center"/>
    </xf>
    <xf numFmtId="0" fontId="6" fillId="4" borderId="0" xfId="0" quotePrefix="1" applyFont="1" applyFill="1" applyAlignment="1">
      <alignment horizontal="left" vertical="center"/>
    </xf>
    <xf numFmtId="0" fontId="6" fillId="4" borderId="0" xfId="0" quotePrefix="1" applyFont="1" applyFill="1" applyAlignment="1">
      <alignment vertical="center" wrapText="1"/>
    </xf>
    <xf numFmtId="0" fontId="6" fillId="4" borderId="8" xfId="0" applyFont="1" applyFill="1" applyBorder="1" applyAlignment="1">
      <alignment horizontal="left" vertical="center"/>
    </xf>
    <xf numFmtId="0" fontId="35" fillId="4" borderId="0" xfId="0" applyFont="1" applyFill="1" applyAlignment="1">
      <alignment horizontal="left" vertical="center"/>
    </xf>
    <xf numFmtId="49" fontId="6" fillId="4" borderId="3" xfId="0" applyNumberFormat="1" applyFont="1" applyFill="1" applyBorder="1" applyAlignment="1">
      <alignment horizontal="center" vertical="center"/>
    </xf>
    <xf numFmtId="49" fontId="6" fillId="4" borderId="7" xfId="0" applyNumberFormat="1" applyFont="1" applyFill="1" applyBorder="1" applyAlignment="1">
      <alignment horizontal="center" vertical="center"/>
    </xf>
    <xf numFmtId="49" fontId="6" fillId="4" borderId="9" xfId="0" applyNumberFormat="1" applyFont="1" applyFill="1" applyBorder="1" applyAlignment="1">
      <alignment horizontal="center" vertical="center"/>
    </xf>
    <xf numFmtId="49" fontId="6" fillId="4" borderId="0" xfId="0" applyNumberFormat="1" applyFont="1" applyFill="1" applyAlignment="1">
      <alignment vertical="center" wrapText="1"/>
    </xf>
    <xf numFmtId="49" fontId="6" fillId="4" borderId="0" xfId="0" applyNumberFormat="1" applyFont="1" applyFill="1" applyAlignment="1">
      <alignment horizontal="right" vertical="center" wrapText="1"/>
    </xf>
    <xf numFmtId="176" fontId="35" fillId="4" borderId="10" xfId="0" applyNumberFormat="1" applyFont="1" applyFill="1" applyBorder="1" applyAlignment="1">
      <alignment horizontal="center" vertical="center"/>
    </xf>
    <xf numFmtId="49" fontId="31" fillId="4" borderId="6" xfId="0" applyNumberFormat="1" applyFont="1" applyFill="1" applyBorder="1" applyAlignment="1">
      <alignment horizontal="center" vertical="center"/>
    </xf>
    <xf numFmtId="49" fontId="31" fillId="4" borderId="4" xfId="0" applyNumberFormat="1" applyFont="1" applyFill="1" applyBorder="1" applyAlignment="1">
      <alignment horizontal="center" vertical="center"/>
    </xf>
    <xf numFmtId="49" fontId="31" fillId="4" borderId="11" xfId="0" applyNumberFormat="1" applyFont="1" applyFill="1" applyBorder="1" applyAlignment="1">
      <alignment horizontal="center" vertical="center"/>
    </xf>
    <xf numFmtId="49" fontId="31" fillId="4" borderId="5" xfId="0" applyNumberFormat="1" applyFont="1" applyFill="1" applyBorder="1" applyAlignment="1">
      <alignment horizontal="center" vertical="center"/>
    </xf>
    <xf numFmtId="186" fontId="6" fillId="4" borderId="0" xfId="0" applyNumberFormat="1" applyFont="1" applyFill="1" applyAlignment="1">
      <alignment horizontal="left" vertical="center"/>
    </xf>
    <xf numFmtId="49" fontId="31" fillId="4" borderId="10" xfId="0" applyNumberFormat="1" applyFont="1" applyFill="1" applyBorder="1" applyAlignment="1">
      <alignment horizontal="center" vertical="center"/>
    </xf>
    <xf numFmtId="49" fontId="31" fillId="4" borderId="12" xfId="0" applyNumberFormat="1" applyFont="1" applyFill="1" applyBorder="1" applyAlignment="1">
      <alignment horizontal="center" vertical="center"/>
    </xf>
    <xf numFmtId="0" fontId="6" fillId="2" borderId="2" xfId="0" applyFont="1" applyFill="1" applyBorder="1" applyAlignment="1">
      <alignment horizontal="center" vertical="center" wrapText="1"/>
    </xf>
    <xf numFmtId="0" fontId="6" fillId="2" borderId="13" xfId="0" applyFont="1" applyFill="1" applyBorder="1" applyAlignment="1">
      <alignment horizontal="right" vertical="center"/>
    </xf>
    <xf numFmtId="0" fontId="6" fillId="2" borderId="2" xfId="0" applyFont="1" applyFill="1" applyBorder="1" applyAlignment="1">
      <alignment horizontal="center" vertical="center"/>
    </xf>
    <xf numFmtId="0" fontId="6" fillId="2" borderId="9" xfId="0" applyFont="1" applyFill="1" applyBorder="1" applyAlignment="1">
      <alignment horizontal="right" vertical="center"/>
    </xf>
    <xf numFmtId="0" fontId="6" fillId="2" borderId="11" xfId="0" applyFont="1" applyFill="1" applyBorder="1" applyAlignment="1">
      <alignment horizontal="left" vertical="center"/>
    </xf>
    <xf numFmtId="0" fontId="6" fillId="2" borderId="12" xfId="0" applyFont="1" applyFill="1" applyBorder="1" applyAlignment="1">
      <alignment horizontal="right" vertical="center"/>
    </xf>
    <xf numFmtId="0" fontId="6" fillId="2" borderId="6" xfId="0" applyFont="1" applyFill="1" applyBorder="1" applyAlignment="1">
      <alignment horizontal="left" vertical="center"/>
    </xf>
    <xf numFmtId="0" fontId="10" fillId="2" borderId="10" xfId="0" applyFont="1" applyFill="1" applyBorder="1" applyAlignment="1">
      <alignment horizontal="left" vertical="center"/>
    </xf>
    <xf numFmtId="0" fontId="6" fillId="2" borderId="10" xfId="0" applyFont="1" applyFill="1" applyBorder="1" applyAlignment="1">
      <alignment horizontal="left" vertical="center"/>
    </xf>
    <xf numFmtId="0" fontId="6" fillId="2" borderId="12" xfId="0" applyFont="1" applyFill="1" applyBorder="1" applyAlignment="1">
      <alignment horizontal="left" vertical="center"/>
    </xf>
    <xf numFmtId="0" fontId="6" fillId="2" borderId="10" xfId="0" applyFont="1" applyFill="1" applyBorder="1" applyAlignment="1">
      <alignment horizontal="right" vertical="center"/>
    </xf>
    <xf numFmtId="184" fontId="6" fillId="2" borderId="2" xfId="0" applyNumberFormat="1" applyFont="1" applyFill="1" applyBorder="1" applyAlignment="1">
      <alignment horizontal="center" vertical="center"/>
    </xf>
    <xf numFmtId="184" fontId="6" fillId="2" borderId="14" xfId="0" applyNumberFormat="1" applyFont="1" applyFill="1" applyBorder="1" applyAlignment="1">
      <alignment horizontal="center" vertical="center"/>
    </xf>
    <xf numFmtId="0" fontId="6" fillId="2" borderId="7" xfId="0" applyFont="1" applyFill="1" applyBorder="1" applyAlignment="1">
      <alignment horizontal="center" vertical="center"/>
    </xf>
    <xf numFmtId="0" fontId="6" fillId="2" borderId="4" xfId="0" applyFont="1" applyFill="1" applyBorder="1" applyAlignment="1">
      <alignment horizontal="center" vertical="center"/>
    </xf>
    <xf numFmtId="0" fontId="36" fillId="2" borderId="15" xfId="0" applyFont="1" applyFill="1" applyBorder="1" applyAlignment="1">
      <alignment horizontal="center" vertical="center"/>
    </xf>
    <xf numFmtId="0" fontId="6" fillId="2" borderId="5" xfId="0" applyFont="1" applyFill="1" applyBorder="1" applyAlignment="1">
      <alignment horizontal="center" vertical="center"/>
    </xf>
    <xf numFmtId="49" fontId="31" fillId="4" borderId="0" xfId="0" applyNumberFormat="1" applyFont="1" applyFill="1" applyAlignment="1">
      <alignment vertical="top" wrapText="1"/>
    </xf>
    <xf numFmtId="0" fontId="6" fillId="5" borderId="0" xfId="0" applyFont="1" applyFill="1" applyAlignment="1">
      <alignment horizontal="left" vertical="center"/>
    </xf>
    <xf numFmtId="0" fontId="36" fillId="4" borderId="0" xfId="0" applyFont="1" applyFill="1" applyAlignment="1">
      <alignment horizontal="center" vertical="center"/>
    </xf>
    <xf numFmtId="0" fontId="36" fillId="4" borderId="0" xfId="0" applyFont="1" applyFill="1" applyAlignment="1">
      <alignment vertical="center"/>
    </xf>
    <xf numFmtId="0" fontId="36" fillId="5" borderId="0" xfId="0" applyFont="1" applyFill="1" applyAlignment="1">
      <alignment horizontal="left" vertical="center"/>
    </xf>
    <xf numFmtId="0" fontId="37" fillId="4" borderId="0" xfId="0" applyFont="1" applyFill="1" applyAlignment="1">
      <alignment horizontal="right" vertical="center"/>
    </xf>
    <xf numFmtId="0" fontId="6" fillId="5" borderId="0" xfId="0" applyFont="1" applyFill="1" applyAlignment="1">
      <alignment horizontal="right" vertical="center"/>
    </xf>
    <xf numFmtId="193" fontId="6" fillId="5" borderId="0" xfId="0" applyNumberFormat="1" applyFont="1" applyFill="1" applyAlignment="1">
      <alignment horizontal="center" vertical="center"/>
    </xf>
    <xf numFmtId="0" fontId="5" fillId="5" borderId="0" xfId="0" applyFont="1" applyFill="1" applyAlignment="1">
      <alignment horizontal="left" vertical="center"/>
    </xf>
    <xf numFmtId="193" fontId="38" fillId="5" borderId="0" xfId="0" applyNumberFormat="1" applyFont="1" applyFill="1" applyAlignment="1">
      <alignment horizontal="left" vertical="center"/>
    </xf>
    <xf numFmtId="0" fontId="39" fillId="5" borderId="0" xfId="0" applyFont="1" applyFill="1" applyAlignment="1">
      <alignment horizontal="left" vertical="center"/>
    </xf>
    <xf numFmtId="194" fontId="36" fillId="5" borderId="0" xfId="0" applyNumberFormat="1" applyFont="1" applyFill="1" applyAlignment="1">
      <alignment horizontal="left" vertical="center"/>
    </xf>
    <xf numFmtId="0" fontId="6" fillId="0" borderId="0" xfId="0" applyFont="1" applyAlignment="1">
      <alignment horizontal="center" vertical="center"/>
    </xf>
    <xf numFmtId="0" fontId="6" fillId="6" borderId="0" xfId="0" applyFont="1" applyFill="1" applyAlignment="1">
      <alignment horizontal="left" vertical="center"/>
    </xf>
    <xf numFmtId="0" fontId="36" fillId="6" borderId="0" xfId="0" applyFont="1" applyFill="1" applyAlignment="1">
      <alignment horizontal="left" vertical="center"/>
    </xf>
    <xf numFmtId="0" fontId="6" fillId="0" borderId="2" xfId="0" applyFont="1" applyBorder="1" applyAlignment="1">
      <alignment horizontal="center" vertical="center"/>
    </xf>
    <xf numFmtId="0" fontId="5" fillId="6" borderId="0" xfId="0" applyFont="1" applyFill="1" applyAlignment="1">
      <alignment horizontal="left" vertical="center"/>
    </xf>
    <xf numFmtId="0" fontId="5" fillId="6" borderId="0" xfId="0" applyFont="1" applyFill="1" applyAlignment="1">
      <alignment horizontal="right" vertical="center"/>
    </xf>
    <xf numFmtId="0" fontId="10" fillId="6" borderId="0" xfId="0" applyFont="1" applyFill="1" applyAlignment="1">
      <alignment horizontal="right" vertical="center"/>
    </xf>
    <xf numFmtId="0" fontId="37" fillId="6" borderId="0" xfId="0" applyFont="1" applyFill="1" applyAlignment="1">
      <alignment horizontal="left" vertical="center"/>
    </xf>
    <xf numFmtId="178" fontId="36" fillId="6" borderId="0" xfId="0" applyNumberFormat="1" applyFont="1" applyFill="1" applyAlignment="1">
      <alignment horizontal="right" vertical="center"/>
    </xf>
    <xf numFmtId="187" fontId="36" fillId="6" borderId="0" xfId="0" applyNumberFormat="1" applyFont="1" applyFill="1" applyAlignment="1">
      <alignment horizontal="right" vertical="center"/>
    </xf>
    <xf numFmtId="176" fontId="36" fillId="6" borderId="0" xfId="0" applyNumberFormat="1" applyFont="1" applyFill="1" applyAlignment="1">
      <alignment horizontal="right" vertical="center"/>
    </xf>
    <xf numFmtId="0" fontId="10" fillId="5" borderId="0" xfId="0" applyFont="1" applyFill="1" applyAlignment="1">
      <alignment horizontal="right" vertical="center"/>
    </xf>
    <xf numFmtId="0" fontId="10" fillId="5" borderId="0" xfId="0" applyFont="1" applyFill="1" applyAlignment="1">
      <alignment horizontal="center" vertical="center"/>
    </xf>
    <xf numFmtId="187" fontId="6" fillId="5" borderId="0" xfId="0" applyNumberFormat="1" applyFont="1" applyFill="1" applyAlignment="1">
      <alignment horizontal="right" vertical="center"/>
    </xf>
    <xf numFmtId="187" fontId="6" fillId="5" borderId="8" xfId="0" quotePrefix="1" applyNumberFormat="1" applyFont="1" applyFill="1" applyBorder="1" applyAlignment="1">
      <alignment vertical="center"/>
    </xf>
    <xf numFmtId="0" fontId="6" fillId="0" borderId="14" xfId="0" applyFont="1" applyBorder="1" applyAlignment="1">
      <alignment vertical="center"/>
    </xf>
    <xf numFmtId="0" fontId="6" fillId="4" borderId="0" xfId="0" quotePrefix="1" applyFont="1" applyFill="1" applyAlignment="1">
      <alignment vertical="top" wrapText="1"/>
    </xf>
    <xf numFmtId="184" fontId="6" fillId="2" borderId="13" xfId="0" applyNumberFormat="1" applyFont="1" applyFill="1" applyBorder="1" applyAlignment="1">
      <alignment horizontal="center" vertical="center"/>
    </xf>
    <xf numFmtId="0" fontId="10" fillId="6" borderId="0" xfId="0" applyFont="1" applyFill="1" applyAlignment="1">
      <alignment horizontal="center" vertical="center"/>
    </xf>
    <xf numFmtId="187" fontId="6" fillId="7" borderId="2" xfId="0" applyNumberFormat="1" applyFont="1" applyFill="1" applyBorder="1" applyAlignment="1">
      <alignment horizontal="center" vertical="center"/>
    </xf>
    <xf numFmtId="0" fontId="6" fillId="8" borderId="2" xfId="0" applyFont="1" applyFill="1" applyBorder="1" applyAlignment="1">
      <alignment horizontal="center" vertical="center"/>
    </xf>
    <xf numFmtId="0" fontId="40" fillId="6" borderId="0" xfId="0" applyFont="1" applyFill="1" applyAlignment="1">
      <alignment horizontal="right" vertical="center"/>
    </xf>
    <xf numFmtId="0" fontId="6" fillId="6" borderId="0" xfId="0" applyFont="1" applyFill="1" applyAlignment="1">
      <alignment vertical="center"/>
    </xf>
    <xf numFmtId="0" fontId="10" fillId="6" borderId="0" xfId="0" applyFont="1" applyFill="1" applyAlignment="1">
      <alignment horizontal="left" vertical="center"/>
    </xf>
    <xf numFmtId="0" fontId="10" fillId="6" borderId="0" xfId="0" applyFont="1" applyFill="1" applyAlignment="1">
      <alignment vertical="center"/>
    </xf>
    <xf numFmtId="0" fontId="14" fillId="6" borderId="0" xfId="0" applyFont="1" applyFill="1" applyAlignment="1">
      <alignment horizontal="left" vertical="center"/>
    </xf>
    <xf numFmtId="0" fontId="10" fillId="5" borderId="0" xfId="0" applyFont="1" applyFill="1" applyAlignment="1">
      <alignment horizontal="left" vertical="center"/>
    </xf>
    <xf numFmtId="0" fontId="40" fillId="6" borderId="0" xfId="0" applyFont="1" applyFill="1" applyAlignment="1">
      <alignment horizontal="left" vertical="center"/>
    </xf>
    <xf numFmtId="0" fontId="6" fillId="6" borderId="0" xfId="0" applyFont="1" applyFill="1" applyAlignment="1">
      <alignment horizontal="right" vertical="center"/>
    </xf>
    <xf numFmtId="0" fontId="41" fillId="4" borderId="8" xfId="0" applyFont="1" applyFill="1" applyBorder="1" applyAlignment="1">
      <alignment vertical="center" wrapText="1"/>
    </xf>
    <xf numFmtId="0" fontId="33" fillId="9" borderId="6" xfId="0" applyFont="1" applyFill="1" applyBorder="1" applyAlignment="1">
      <alignment horizontal="center" vertical="center"/>
    </xf>
    <xf numFmtId="0" fontId="6" fillId="9" borderId="0" xfId="0" applyFont="1" applyFill="1" applyAlignment="1">
      <alignment horizontal="left" vertical="center"/>
    </xf>
    <xf numFmtId="0" fontId="6" fillId="9" borderId="10" xfId="0" applyFont="1" applyFill="1" applyBorder="1" applyAlignment="1">
      <alignment horizontal="left" vertical="center"/>
    </xf>
    <xf numFmtId="0" fontId="6" fillId="9" borderId="1" xfId="0" applyFont="1" applyFill="1" applyBorder="1" applyAlignment="1">
      <alignment horizontal="left" vertical="center"/>
    </xf>
    <xf numFmtId="0" fontId="6" fillId="9" borderId="12" xfId="0" applyFont="1" applyFill="1" applyBorder="1" applyAlignment="1">
      <alignment horizontal="left" vertical="center"/>
    </xf>
    <xf numFmtId="0" fontId="5" fillId="10" borderId="31" xfId="0" applyFont="1" applyFill="1" applyBorder="1" applyAlignment="1">
      <alignment vertical="center"/>
    </xf>
    <xf numFmtId="0" fontId="6" fillId="10" borderId="31" xfId="0" applyFont="1" applyFill="1" applyBorder="1" applyAlignment="1">
      <alignment horizontal="center" vertical="center"/>
    </xf>
    <xf numFmtId="0" fontId="6" fillId="0" borderId="31" xfId="0" applyFont="1" applyBorder="1" applyAlignment="1">
      <alignment vertical="center"/>
    </xf>
    <xf numFmtId="0" fontId="42" fillId="10" borderId="31" xfId="0" applyFont="1" applyFill="1" applyBorder="1" applyAlignment="1">
      <alignment vertical="center"/>
    </xf>
    <xf numFmtId="0" fontId="39" fillId="0" borderId="31" xfId="0" applyFont="1" applyBorder="1" applyAlignment="1">
      <alignment horizontal="left" vertical="center"/>
    </xf>
    <xf numFmtId="0" fontId="5" fillId="10" borderId="31" xfId="0" applyFont="1" applyFill="1" applyBorder="1" applyAlignment="1">
      <alignment horizontal="left" vertical="center"/>
    </xf>
    <xf numFmtId="0" fontId="39" fillId="0" borderId="31" xfId="0" quotePrefix="1" applyFont="1" applyBorder="1" applyAlignment="1">
      <alignment horizontal="left" vertical="center"/>
    </xf>
    <xf numFmtId="0" fontId="39" fillId="10" borderId="31" xfId="0" applyFont="1" applyFill="1" applyBorder="1" applyAlignment="1">
      <alignment vertical="center"/>
    </xf>
    <xf numFmtId="0" fontId="39" fillId="0" borderId="31" xfId="0" applyFont="1" applyBorder="1" applyAlignment="1">
      <alignment vertical="center"/>
    </xf>
    <xf numFmtId="0" fontId="38" fillId="10" borderId="31" xfId="0" applyFont="1" applyFill="1" applyBorder="1" applyAlignment="1">
      <alignment vertical="center"/>
    </xf>
    <xf numFmtId="0" fontId="33" fillId="11" borderId="32" xfId="0" applyFont="1" applyFill="1" applyBorder="1" applyAlignment="1">
      <alignment horizontal="center" vertical="center"/>
    </xf>
    <xf numFmtId="0" fontId="33" fillId="11" borderId="33" xfId="0" applyFont="1" applyFill="1" applyBorder="1" applyAlignment="1">
      <alignment horizontal="center" vertical="center"/>
    </xf>
    <xf numFmtId="0" fontId="33" fillId="11" borderId="34" xfId="0" applyFont="1" applyFill="1" applyBorder="1" applyAlignment="1">
      <alignment horizontal="center" vertical="center" wrapText="1"/>
    </xf>
    <xf numFmtId="0" fontId="33" fillId="11" borderId="35" xfId="0" applyFont="1" applyFill="1" applyBorder="1" applyAlignment="1">
      <alignment horizontal="center" vertical="center"/>
    </xf>
    <xf numFmtId="0" fontId="10" fillId="10" borderId="36" xfId="0" applyFont="1" applyFill="1" applyBorder="1" applyAlignment="1">
      <alignment horizontal="center" vertical="center"/>
    </xf>
    <xf numFmtId="0" fontId="10" fillId="10" borderId="37" xfId="0" applyFont="1" applyFill="1" applyBorder="1" applyAlignment="1">
      <alignment horizontal="center" vertical="center"/>
    </xf>
    <xf numFmtId="0" fontId="6" fillId="5" borderId="2" xfId="0" applyFont="1" applyFill="1" applyBorder="1" applyAlignment="1">
      <alignment horizontal="center" vertical="center"/>
    </xf>
    <xf numFmtId="0" fontId="5" fillId="10" borderId="36" xfId="0" applyFont="1" applyFill="1" applyBorder="1" applyAlignment="1">
      <alignment vertical="center"/>
    </xf>
    <xf numFmtId="0" fontId="5" fillId="10" borderId="36" xfId="0" applyFont="1" applyFill="1" applyBorder="1" applyAlignment="1">
      <alignment horizontal="left" vertical="center"/>
    </xf>
    <xf numFmtId="0" fontId="5" fillId="10" borderId="37" xfId="0" applyFont="1" applyFill="1" applyBorder="1" applyAlignment="1">
      <alignment vertical="center"/>
    </xf>
    <xf numFmtId="0" fontId="5" fillId="10" borderId="38" xfId="0" applyFont="1" applyFill="1" applyBorder="1" applyAlignment="1">
      <alignment vertical="center"/>
    </xf>
    <xf numFmtId="0" fontId="42" fillId="10" borderId="38" xfId="0" applyFont="1" applyFill="1" applyBorder="1" applyAlignment="1">
      <alignment vertical="center"/>
    </xf>
    <xf numFmtId="0" fontId="42" fillId="10" borderId="36" xfId="0" applyFont="1" applyFill="1" applyBorder="1" applyAlignment="1">
      <alignment vertical="center"/>
    </xf>
    <xf numFmtId="0" fontId="5" fillId="10" borderId="38" xfId="0" applyFont="1" applyFill="1" applyBorder="1" applyAlignment="1">
      <alignment horizontal="left" vertical="center"/>
    </xf>
    <xf numFmtId="0" fontId="39" fillId="10" borderId="38" xfId="0" applyFont="1" applyFill="1" applyBorder="1" applyAlignment="1">
      <alignment vertical="center"/>
    </xf>
    <xf numFmtId="0" fontId="39" fillId="10" borderId="36" xfId="0" applyFont="1" applyFill="1" applyBorder="1" applyAlignment="1">
      <alignment vertical="center"/>
    </xf>
    <xf numFmtId="0" fontId="38" fillId="10" borderId="38" xfId="0" applyFont="1" applyFill="1" applyBorder="1" applyAlignment="1">
      <alignment vertical="center"/>
    </xf>
    <xf numFmtId="0" fontId="38" fillId="10" borderId="36" xfId="0" applyFont="1" applyFill="1" applyBorder="1" applyAlignment="1">
      <alignment vertical="center"/>
    </xf>
    <xf numFmtId="0" fontId="6" fillId="10" borderId="39" xfId="0" applyFont="1" applyFill="1" applyBorder="1" applyAlignment="1">
      <alignment vertical="center"/>
    </xf>
    <xf numFmtId="0" fontId="6" fillId="10" borderId="39" xfId="0" applyFont="1" applyFill="1" applyBorder="1" applyAlignment="1">
      <alignment horizontal="center" vertical="center"/>
    </xf>
    <xf numFmtId="0" fontId="5" fillId="10" borderId="39" xfId="0" applyFont="1" applyFill="1" applyBorder="1" applyAlignment="1">
      <alignment vertical="top" wrapText="1"/>
    </xf>
    <xf numFmtId="0" fontId="6" fillId="10" borderId="40" xfId="0" applyFont="1" applyFill="1" applyBorder="1" applyAlignment="1">
      <alignment horizontal="center" vertical="center"/>
    </xf>
    <xf numFmtId="0" fontId="10" fillId="10" borderId="39" xfId="0" applyFont="1" applyFill="1" applyBorder="1" applyAlignment="1">
      <alignment horizontal="center" vertical="center"/>
    </xf>
    <xf numFmtId="0" fontId="6" fillId="0" borderId="39" xfId="0" applyFont="1" applyBorder="1" applyAlignment="1">
      <alignment horizontal="center" vertical="center"/>
    </xf>
    <xf numFmtId="0" fontId="6" fillId="0" borderId="36" xfId="0" applyFont="1" applyBorder="1" applyAlignment="1">
      <alignment vertical="center"/>
    </xf>
    <xf numFmtId="0" fontId="6" fillId="0" borderId="41" xfId="0" applyFont="1" applyBorder="1" applyAlignment="1">
      <alignment vertical="center"/>
    </xf>
    <xf numFmtId="0" fontId="6" fillId="0" borderId="37" xfId="0" applyFont="1" applyBorder="1" applyAlignment="1">
      <alignment vertical="center"/>
    </xf>
    <xf numFmtId="0" fontId="43" fillId="11" borderId="33" xfId="0" applyFont="1" applyFill="1" applyBorder="1" applyAlignment="1">
      <alignment horizontal="center" vertical="center" wrapText="1"/>
    </xf>
    <xf numFmtId="0" fontId="5" fillId="0" borderId="39" xfId="0" applyFont="1" applyBorder="1" applyAlignment="1">
      <alignment vertical="center" wrapText="1"/>
    </xf>
    <xf numFmtId="0" fontId="5" fillId="0" borderId="40" xfId="0" applyFont="1" applyBorder="1" applyAlignment="1">
      <alignment vertical="center" wrapText="1"/>
    </xf>
    <xf numFmtId="0" fontId="31" fillId="4" borderId="15" xfId="0" applyFont="1" applyFill="1" applyBorder="1" applyAlignment="1">
      <alignment horizontal="center" vertical="center" wrapText="1"/>
    </xf>
    <xf numFmtId="49" fontId="36" fillId="0" borderId="38" xfId="0" quotePrefix="1" applyNumberFormat="1" applyFont="1" applyBorder="1" applyAlignment="1">
      <alignment horizontal="left" vertical="center"/>
    </xf>
    <xf numFmtId="0" fontId="36" fillId="0" borderId="38" xfId="0" quotePrefix="1" applyFont="1" applyBorder="1" applyAlignment="1">
      <alignment horizontal="left" vertical="center"/>
    </xf>
    <xf numFmtId="49" fontId="36" fillId="0" borderId="38" xfId="0" applyNumberFormat="1" applyFont="1" applyBorder="1" applyAlignment="1">
      <alignment horizontal="left" vertical="center"/>
    </xf>
    <xf numFmtId="0" fontId="33" fillId="9" borderId="1" xfId="0" applyFont="1" applyFill="1" applyBorder="1" applyAlignment="1">
      <alignment horizontal="center" vertical="center"/>
    </xf>
    <xf numFmtId="0" fontId="39" fillId="0" borderId="41" xfId="0" applyFont="1" applyBorder="1" applyAlignment="1">
      <alignment horizontal="left" vertical="center"/>
    </xf>
    <xf numFmtId="0" fontId="31" fillId="10" borderId="39" xfId="0" applyFont="1" applyFill="1" applyBorder="1" applyAlignment="1">
      <alignment horizontal="left" vertical="center"/>
    </xf>
    <xf numFmtId="0" fontId="6" fillId="5" borderId="0" xfId="0" applyFont="1" applyFill="1" applyAlignment="1">
      <alignment vertical="center"/>
    </xf>
    <xf numFmtId="0" fontId="6" fillId="5" borderId="0" xfId="0" applyFont="1" applyFill="1" applyAlignment="1">
      <alignment vertical="center" wrapText="1"/>
    </xf>
    <xf numFmtId="0" fontId="10" fillId="5" borderId="0" xfId="0" applyFont="1" applyFill="1" applyAlignment="1">
      <alignment vertical="center"/>
    </xf>
    <xf numFmtId="0" fontId="5" fillId="5" borderId="0" xfId="0" applyFont="1" applyFill="1" applyAlignment="1">
      <alignment horizontal="right" vertical="center"/>
    </xf>
    <xf numFmtId="0" fontId="40" fillId="5" borderId="0" xfId="0" applyFont="1" applyFill="1" applyAlignment="1">
      <alignment horizontal="left" vertical="center"/>
    </xf>
    <xf numFmtId="0" fontId="14" fillId="5" borderId="0" xfId="0" applyFont="1" applyFill="1" applyAlignment="1">
      <alignment horizontal="left" vertical="center"/>
    </xf>
    <xf numFmtId="0" fontId="37" fillId="5" borderId="0" xfId="0" applyFont="1" applyFill="1" applyAlignment="1">
      <alignment horizontal="left" vertical="center"/>
    </xf>
    <xf numFmtId="0" fontId="40" fillId="5" borderId="0" xfId="0" applyFont="1" applyFill="1" applyAlignment="1">
      <alignment horizontal="right" vertical="center"/>
    </xf>
    <xf numFmtId="0" fontId="6" fillId="0" borderId="5" xfId="0" applyFont="1" applyBorder="1" applyAlignment="1">
      <alignment horizontal="center" vertical="center"/>
    </xf>
    <xf numFmtId="187" fontId="6" fillId="0" borderId="5" xfId="0" applyNumberFormat="1" applyFont="1" applyBorder="1" applyAlignment="1">
      <alignment horizontal="center" vertical="center"/>
    </xf>
    <xf numFmtId="184" fontId="6" fillId="0" borderId="12" xfId="0" applyNumberFormat="1" applyFont="1" applyBorder="1" applyAlignment="1">
      <alignment horizontal="center" vertical="center"/>
    </xf>
    <xf numFmtId="184" fontId="6" fillId="0" borderId="1" xfId="0" applyNumberFormat="1" applyFont="1" applyBorder="1" applyAlignment="1">
      <alignment horizontal="center" vertical="center"/>
    </xf>
    <xf numFmtId="184" fontId="6" fillId="0" borderId="5" xfId="0" applyNumberFormat="1" applyFont="1" applyBorder="1" applyAlignment="1">
      <alignment horizontal="center" vertical="center"/>
    </xf>
    <xf numFmtId="0" fontId="10" fillId="0" borderId="2" xfId="0" applyFont="1" applyBorder="1" applyAlignment="1">
      <alignment horizontal="center" vertical="center"/>
    </xf>
    <xf numFmtId="0" fontId="36" fillId="8" borderId="38" xfId="0" quotePrefix="1" applyFont="1" applyFill="1" applyBorder="1" applyAlignment="1">
      <alignment horizontal="left" vertical="center"/>
    </xf>
    <xf numFmtId="0" fontId="39" fillId="8" borderId="31" xfId="0" quotePrefix="1" applyFont="1" applyFill="1" applyBorder="1" applyAlignment="1">
      <alignment horizontal="left" vertical="center"/>
    </xf>
    <xf numFmtId="0" fontId="6" fillId="8" borderId="31" xfId="0" applyFont="1" applyFill="1" applyBorder="1" applyAlignment="1">
      <alignment vertical="center"/>
    </xf>
    <xf numFmtId="0" fontId="6" fillId="8" borderId="36" xfId="0" applyFont="1" applyFill="1" applyBorder="1" applyAlignment="1">
      <alignment vertical="center"/>
    </xf>
    <xf numFmtId="0" fontId="5" fillId="8" borderId="39" xfId="0" applyFont="1" applyFill="1" applyBorder="1" applyAlignment="1">
      <alignment vertical="center" wrapText="1"/>
    </xf>
    <xf numFmtId="49" fontId="36" fillId="8" borderId="38" xfId="0" applyNumberFormat="1" applyFont="1" applyFill="1" applyBorder="1" applyAlignment="1">
      <alignment horizontal="left" vertical="center"/>
    </xf>
    <xf numFmtId="0" fontId="6" fillId="8" borderId="31" xfId="0" applyFont="1" applyFill="1" applyBorder="1" applyAlignment="1">
      <alignment horizontal="left" vertical="center"/>
    </xf>
    <xf numFmtId="0" fontId="6" fillId="8" borderId="36" xfId="0" applyFont="1" applyFill="1" applyBorder="1" applyAlignment="1">
      <alignment horizontal="left" vertical="center"/>
    </xf>
    <xf numFmtId="0" fontId="42" fillId="8" borderId="31" xfId="0" applyFont="1" applyFill="1" applyBorder="1" applyAlignment="1">
      <alignment horizontal="left" vertical="center"/>
    </xf>
    <xf numFmtId="0" fontId="42" fillId="8" borderId="31" xfId="0" quotePrefix="1" applyFont="1" applyFill="1" applyBorder="1" applyAlignment="1">
      <alignment horizontal="left" vertical="center"/>
    </xf>
    <xf numFmtId="0" fontId="42" fillId="8" borderId="31" xfId="0" applyFont="1" applyFill="1" applyBorder="1" applyAlignment="1">
      <alignment vertical="center"/>
    </xf>
    <xf numFmtId="0" fontId="39" fillId="8" borderId="31" xfId="0" applyFont="1" applyFill="1" applyBorder="1" applyAlignment="1">
      <alignment horizontal="left" vertical="center"/>
    </xf>
    <xf numFmtId="0" fontId="6" fillId="10" borderId="39" xfId="0" applyFont="1" applyFill="1" applyBorder="1" applyAlignment="1">
      <alignment horizontal="left" vertical="center"/>
    </xf>
    <xf numFmtId="0" fontId="6" fillId="3" borderId="14" xfId="0" applyFont="1" applyFill="1" applyBorder="1" applyAlignment="1">
      <alignment horizontal="center" vertical="center"/>
    </xf>
    <xf numFmtId="0" fontId="6" fillId="5" borderId="13" xfId="0" applyFont="1" applyFill="1" applyBorder="1" applyAlignment="1">
      <alignment horizontal="center" vertical="center"/>
    </xf>
    <xf numFmtId="0" fontId="33" fillId="9" borderId="8" xfId="0" applyFont="1" applyFill="1" applyBorder="1" applyAlignment="1">
      <alignment vertical="center" wrapText="1"/>
    </xf>
    <xf numFmtId="0" fontId="33" fillId="9" borderId="9" xfId="0" applyFont="1" applyFill="1" applyBorder="1" applyAlignment="1">
      <alignment vertical="center" wrapText="1"/>
    </xf>
    <xf numFmtId="0" fontId="6" fillId="5" borderId="3" xfId="0" applyFont="1" applyFill="1" applyBorder="1" applyAlignment="1">
      <alignment vertical="center"/>
    </xf>
    <xf numFmtId="0" fontId="6" fillId="5" borderId="8" xfId="0" applyFont="1" applyFill="1" applyBorder="1" applyAlignment="1">
      <alignment vertical="center"/>
    </xf>
    <xf numFmtId="0" fontId="6" fillId="5" borderId="9" xfId="0" applyFont="1" applyFill="1" applyBorder="1" applyAlignment="1">
      <alignment vertical="center"/>
    </xf>
    <xf numFmtId="0" fontId="6" fillId="3" borderId="15" xfId="0" applyFont="1" applyFill="1" applyBorder="1" applyAlignment="1">
      <alignment vertical="center"/>
    </xf>
    <xf numFmtId="0" fontId="6" fillId="3" borderId="14" xfId="0" applyFont="1" applyFill="1" applyBorder="1" applyAlignment="1">
      <alignment vertical="center"/>
    </xf>
    <xf numFmtId="0" fontId="6" fillId="3" borderId="13" xfId="0" applyFont="1" applyFill="1" applyBorder="1" applyAlignment="1">
      <alignment vertical="center"/>
    </xf>
    <xf numFmtId="0" fontId="33" fillId="9" borderId="14" xfId="0" applyFont="1" applyFill="1" applyBorder="1" applyAlignment="1">
      <alignment vertical="center" wrapText="1"/>
    </xf>
    <xf numFmtId="0" fontId="33" fillId="9" borderId="3" xfId="0" applyFont="1" applyFill="1" applyBorder="1" applyAlignment="1">
      <alignment vertical="center"/>
    </xf>
    <xf numFmtId="0" fontId="33" fillId="9" borderId="8" xfId="0" applyFont="1" applyFill="1" applyBorder="1" applyAlignment="1">
      <alignment vertical="center"/>
    </xf>
    <xf numFmtId="0" fontId="33" fillId="9" borderId="9" xfId="0" applyFont="1" applyFill="1" applyBorder="1" applyAlignment="1">
      <alignment vertical="center"/>
    </xf>
    <xf numFmtId="0" fontId="6" fillId="0" borderId="4" xfId="0" applyFont="1" applyBorder="1" applyAlignment="1">
      <alignment vertical="center" wrapText="1"/>
    </xf>
    <xf numFmtId="0" fontId="6" fillId="5" borderId="11" xfId="0" applyFont="1" applyFill="1" applyBorder="1" applyAlignment="1">
      <alignment vertical="center"/>
    </xf>
    <xf numFmtId="0" fontId="6" fillId="5" borderId="1" xfId="0" applyFont="1" applyFill="1" applyBorder="1" applyAlignment="1">
      <alignment vertical="center"/>
    </xf>
    <xf numFmtId="0" fontId="6" fillId="5" borderId="12" xfId="0" applyFont="1" applyFill="1" applyBorder="1" applyAlignment="1">
      <alignment vertical="center"/>
    </xf>
    <xf numFmtId="0" fontId="6" fillId="5" borderId="15" xfId="0" applyFont="1" applyFill="1" applyBorder="1" applyAlignment="1">
      <alignment vertical="center"/>
    </xf>
    <xf numFmtId="0" fontId="6" fillId="5" borderId="14" xfId="0" applyFont="1" applyFill="1" applyBorder="1" applyAlignment="1">
      <alignment vertical="center"/>
    </xf>
    <xf numFmtId="0" fontId="6" fillId="5" borderId="13" xfId="0" applyFont="1" applyFill="1" applyBorder="1" applyAlignment="1">
      <alignment vertical="center"/>
    </xf>
    <xf numFmtId="0" fontId="6" fillId="0" borderId="5" xfId="0" applyFont="1" applyBorder="1" applyAlignment="1">
      <alignment vertical="center" wrapText="1"/>
    </xf>
    <xf numFmtId="0" fontId="41" fillId="4" borderId="14" xfId="0" applyFont="1" applyFill="1" applyBorder="1" applyAlignment="1">
      <alignment vertical="center"/>
    </xf>
    <xf numFmtId="0" fontId="33" fillId="9" borderId="14" xfId="0" applyFont="1" applyFill="1" applyBorder="1" applyAlignment="1">
      <alignment vertical="center"/>
    </xf>
    <xf numFmtId="0" fontId="6" fillId="0" borderId="7" xfId="0" applyFont="1" applyBorder="1" applyAlignment="1">
      <alignment vertical="center"/>
    </xf>
    <xf numFmtId="0" fontId="6" fillId="3" borderId="7" xfId="0" applyFont="1" applyFill="1" applyBorder="1" applyAlignment="1">
      <alignment vertical="center" wrapText="1"/>
    </xf>
    <xf numFmtId="0" fontId="33" fillId="9" borderId="7" xfId="0" applyFont="1" applyFill="1" applyBorder="1" applyAlignment="1">
      <alignment horizontal="center" vertical="center"/>
    </xf>
    <xf numFmtId="0" fontId="6" fillId="3" borderId="2" xfId="0" applyFont="1" applyFill="1" applyBorder="1" applyAlignment="1">
      <alignment horizontal="center" vertical="center"/>
    </xf>
    <xf numFmtId="0" fontId="6" fillId="3" borderId="12" xfId="0" applyFont="1" applyFill="1" applyBorder="1" applyAlignment="1">
      <alignment vertical="center" wrapText="1"/>
    </xf>
    <xf numFmtId="0" fontId="6" fillId="9" borderId="5" xfId="0" applyFont="1" applyFill="1" applyBorder="1" applyAlignment="1">
      <alignment horizontal="center" vertical="center"/>
    </xf>
    <xf numFmtId="0" fontId="5" fillId="10" borderId="42" xfId="0" applyFont="1" applyFill="1" applyBorder="1" applyAlignment="1">
      <alignment vertical="top" wrapText="1"/>
    </xf>
    <xf numFmtId="0" fontId="5" fillId="10" borderId="43" xfId="0" applyFont="1" applyFill="1" applyBorder="1" applyAlignment="1">
      <alignment vertical="top" wrapText="1"/>
    </xf>
    <xf numFmtId="0" fontId="5" fillId="10" borderId="44" xfId="0" applyFont="1" applyFill="1" applyBorder="1" applyAlignment="1">
      <alignment vertical="top" wrapText="1"/>
    </xf>
    <xf numFmtId="0" fontId="5" fillId="10" borderId="6" xfId="0" applyFont="1" applyFill="1" applyBorder="1" applyAlignment="1">
      <alignment vertical="top" wrapText="1"/>
    </xf>
    <xf numFmtId="0" fontId="5" fillId="10" borderId="0" xfId="0" applyFont="1" applyFill="1" applyAlignment="1">
      <alignment vertical="top" wrapText="1"/>
    </xf>
    <xf numFmtId="0" fontId="5" fillId="10" borderId="10" xfId="0" applyFont="1" applyFill="1" applyBorder="1" applyAlignment="1">
      <alignment vertical="top" wrapText="1"/>
    </xf>
    <xf numFmtId="0" fontId="5" fillId="10" borderId="45" xfId="0" applyFont="1" applyFill="1" applyBorder="1" applyAlignment="1">
      <alignment vertical="top" wrapText="1"/>
    </xf>
    <xf numFmtId="0" fontId="5" fillId="10" borderId="46" xfId="0" applyFont="1" applyFill="1" applyBorder="1" applyAlignment="1">
      <alignment vertical="top" wrapText="1"/>
    </xf>
    <xf numFmtId="0" fontId="5" fillId="10" borderId="47" xfId="0" applyFont="1" applyFill="1" applyBorder="1" applyAlignment="1">
      <alignment vertical="top" wrapText="1"/>
    </xf>
    <xf numFmtId="0" fontId="5" fillId="10" borderId="42" xfId="0" applyFont="1" applyFill="1" applyBorder="1" applyAlignment="1">
      <alignment vertical="center"/>
    </xf>
    <xf numFmtId="0" fontId="5" fillId="10" borderId="43" xfId="0" applyFont="1" applyFill="1" applyBorder="1" applyAlignment="1">
      <alignment vertical="center"/>
    </xf>
    <xf numFmtId="0" fontId="5" fillId="10" borderId="44" xfId="0" applyFont="1" applyFill="1" applyBorder="1" applyAlignment="1">
      <alignment vertical="center"/>
    </xf>
    <xf numFmtId="0" fontId="6" fillId="0" borderId="15" xfId="0" applyFont="1" applyBorder="1" applyAlignment="1">
      <alignment vertical="center"/>
    </xf>
    <xf numFmtId="0" fontId="6" fillId="0" borderId="13" xfId="0" applyFont="1" applyBorder="1" applyAlignment="1">
      <alignment vertical="center"/>
    </xf>
    <xf numFmtId="0" fontId="6" fillId="10" borderId="48" xfId="0" applyFont="1" applyFill="1" applyBorder="1" applyAlignment="1">
      <alignment vertical="center"/>
    </xf>
    <xf numFmtId="0" fontId="6" fillId="10" borderId="49" xfId="0" applyFont="1" applyFill="1" applyBorder="1" applyAlignment="1">
      <alignment vertical="center"/>
    </xf>
    <xf numFmtId="0" fontId="6" fillId="10" borderId="4" xfId="0" applyFont="1" applyFill="1" applyBorder="1" applyAlignment="1">
      <alignment vertical="center"/>
    </xf>
    <xf numFmtId="0" fontId="43" fillId="11" borderId="34" xfId="0" applyFont="1" applyFill="1" applyBorder="1" applyAlignment="1">
      <alignment vertical="center"/>
    </xf>
    <xf numFmtId="0" fontId="43" fillId="11" borderId="35" xfId="0" applyFont="1" applyFill="1" applyBorder="1" applyAlignment="1">
      <alignment vertical="center"/>
    </xf>
    <xf numFmtId="0" fontId="43" fillId="11" borderId="32" xfId="0" applyFont="1" applyFill="1" applyBorder="1" applyAlignment="1">
      <alignment vertical="center"/>
    </xf>
    <xf numFmtId="0" fontId="5" fillId="0" borderId="13" xfId="0" applyFont="1" applyBorder="1" applyAlignment="1">
      <alignment vertical="center"/>
    </xf>
    <xf numFmtId="0" fontId="31" fillId="12" borderId="16" xfId="0" applyFont="1" applyFill="1" applyBorder="1" applyAlignment="1">
      <alignment horizontal="center" vertical="center" wrapText="1"/>
    </xf>
    <xf numFmtId="0" fontId="33" fillId="12" borderId="50" xfId="0" applyFont="1" applyFill="1" applyBorder="1" applyAlignment="1">
      <alignment horizontal="center" vertical="center" wrapText="1"/>
    </xf>
    <xf numFmtId="0" fontId="36" fillId="12" borderId="51" xfId="0" quotePrefix="1" applyFont="1" applyFill="1" applyBorder="1" applyAlignment="1">
      <alignment horizontal="left" vertical="center"/>
    </xf>
    <xf numFmtId="49" fontId="36" fillId="12" borderId="51" xfId="0" applyNumberFormat="1" applyFont="1" applyFill="1" applyBorder="1" applyAlignment="1">
      <alignment horizontal="left" vertical="center" wrapText="1"/>
    </xf>
    <xf numFmtId="0" fontId="36" fillId="12" borderId="51" xfId="0" applyFont="1" applyFill="1" applyBorder="1" applyAlignment="1">
      <alignment horizontal="left" vertical="center" wrapText="1"/>
    </xf>
    <xf numFmtId="0" fontId="36" fillId="12" borderId="51" xfId="0" applyFont="1" applyFill="1" applyBorder="1" applyAlignment="1">
      <alignment horizontal="left" vertical="center"/>
    </xf>
    <xf numFmtId="194" fontId="36" fillId="12" borderId="51" xfId="0" applyNumberFormat="1" applyFont="1" applyFill="1" applyBorder="1" applyAlignment="1">
      <alignment horizontal="left" vertical="center" wrapText="1"/>
    </xf>
    <xf numFmtId="0" fontId="36" fillId="12" borderId="51" xfId="0" applyFont="1" applyFill="1" applyBorder="1" applyAlignment="1">
      <alignment vertical="center"/>
    </xf>
    <xf numFmtId="195" fontId="36" fillId="12" borderId="51" xfId="0" applyNumberFormat="1" applyFont="1" applyFill="1" applyBorder="1" applyAlignment="1">
      <alignment horizontal="left" vertical="center" wrapText="1"/>
    </xf>
    <xf numFmtId="194" fontId="36" fillId="12" borderId="51" xfId="0" quotePrefix="1" applyNumberFormat="1" applyFont="1" applyFill="1" applyBorder="1" applyAlignment="1">
      <alignment horizontal="left" vertical="center"/>
    </xf>
    <xf numFmtId="10" fontId="36" fillId="12" borderId="51" xfId="0" applyNumberFormat="1" applyFont="1" applyFill="1" applyBorder="1" applyAlignment="1">
      <alignment horizontal="left" vertical="center" wrapText="1"/>
    </xf>
    <xf numFmtId="0" fontId="29" fillId="3" borderId="17" xfId="0" applyFont="1" applyFill="1" applyBorder="1" applyAlignment="1">
      <alignment vertical="center"/>
    </xf>
    <xf numFmtId="0" fontId="0" fillId="3" borderId="17" xfId="0" applyFill="1" applyBorder="1" applyAlignment="1">
      <alignment vertical="center"/>
    </xf>
    <xf numFmtId="0" fontId="3" fillId="3" borderId="17" xfId="0" applyFont="1" applyFill="1" applyBorder="1" applyAlignment="1">
      <alignment vertical="center"/>
    </xf>
    <xf numFmtId="0" fontId="30" fillId="3" borderId="17" xfId="0" applyFont="1" applyFill="1" applyBorder="1" applyAlignment="1">
      <alignment vertical="center"/>
    </xf>
    <xf numFmtId="0" fontId="31" fillId="3" borderId="0" xfId="0" applyFont="1" applyFill="1"/>
    <xf numFmtId="0" fontId="31" fillId="3" borderId="0" xfId="0" applyFont="1" applyFill="1" applyAlignment="1">
      <alignment vertical="top"/>
    </xf>
    <xf numFmtId="0" fontId="44" fillId="3" borderId="0" xfId="1" applyFont="1" applyFill="1" applyBorder="1" applyAlignment="1" applyProtection="1">
      <alignment vertical="top"/>
    </xf>
    <xf numFmtId="0" fontId="30" fillId="3" borderId="0" xfId="0" applyFont="1" applyFill="1" applyAlignment="1">
      <alignment vertical="top"/>
    </xf>
    <xf numFmtId="0" fontId="32" fillId="3" borderId="17" xfId="0" applyFont="1" applyFill="1" applyBorder="1" applyAlignment="1">
      <alignment vertical="center"/>
    </xf>
    <xf numFmtId="0" fontId="44" fillId="3" borderId="0" xfId="1" applyFont="1" applyFill="1" applyBorder="1" applyAlignment="1" applyProtection="1">
      <alignment horizontal="left" vertical="top"/>
    </xf>
    <xf numFmtId="0" fontId="31" fillId="3" borderId="0" xfId="0" applyFont="1" applyFill="1" applyAlignment="1">
      <alignment horizontal="left" vertical="top"/>
    </xf>
    <xf numFmtId="0" fontId="31" fillId="3" borderId="0" xfId="0" applyFont="1" applyFill="1" applyAlignment="1">
      <alignment horizontal="left" vertical="top" wrapText="1"/>
    </xf>
    <xf numFmtId="0" fontId="36" fillId="3" borderId="17" xfId="0" applyFont="1" applyFill="1" applyBorder="1"/>
    <xf numFmtId="0" fontId="36" fillId="3" borderId="0" xfId="0" applyFont="1" applyFill="1" applyAlignment="1">
      <alignment vertical="center"/>
    </xf>
    <xf numFmtId="0" fontId="30" fillId="3" borderId="17" xfId="0" quotePrefix="1" applyFont="1" applyFill="1" applyBorder="1" applyAlignment="1">
      <alignment vertical="center"/>
    </xf>
    <xf numFmtId="0" fontId="31" fillId="3" borderId="17" xfId="0" quotePrefix="1" applyFont="1" applyFill="1" applyBorder="1" applyAlignment="1">
      <alignment vertical="center"/>
    </xf>
    <xf numFmtId="0" fontId="7" fillId="3" borderId="17" xfId="0" applyFont="1" applyFill="1" applyBorder="1" applyAlignment="1">
      <alignment vertical="center"/>
    </xf>
    <xf numFmtId="0" fontId="7" fillId="3" borderId="0" xfId="0" applyFont="1" applyFill="1" applyAlignment="1">
      <alignment vertical="center"/>
    </xf>
    <xf numFmtId="0" fontId="31" fillId="3" borderId="0" xfId="0" applyFont="1" applyFill="1" applyAlignment="1">
      <alignment vertical="top" wrapText="1"/>
    </xf>
    <xf numFmtId="0" fontId="6" fillId="3" borderId="0" xfId="0" applyFont="1" applyFill="1" applyAlignment="1">
      <alignment vertical="top"/>
    </xf>
    <xf numFmtId="0" fontId="31" fillId="2" borderId="0" xfId="0" applyFont="1" applyFill="1" applyAlignment="1">
      <alignment horizontal="right" vertical="top"/>
    </xf>
    <xf numFmtId="0" fontId="10" fillId="3" borderId="0" xfId="0" applyFont="1" applyFill="1" applyAlignment="1">
      <alignment horizontal="right" vertical="center"/>
    </xf>
    <xf numFmtId="0" fontId="45" fillId="3" borderId="0" xfId="0" applyFont="1" applyFill="1" applyAlignment="1">
      <alignment vertical="center"/>
    </xf>
    <xf numFmtId="0" fontId="6" fillId="3" borderId="0" xfId="0" applyFont="1" applyFill="1" applyAlignment="1">
      <alignment horizontal="left" vertical="center"/>
    </xf>
    <xf numFmtId="0" fontId="33" fillId="13" borderId="0" xfId="0" applyFont="1" applyFill="1" applyAlignment="1">
      <alignment vertical="center"/>
    </xf>
    <xf numFmtId="0" fontId="46" fillId="13" borderId="0" xfId="0" applyFont="1" applyFill="1" applyAlignment="1">
      <alignment vertical="center"/>
    </xf>
    <xf numFmtId="0" fontId="33" fillId="3" borderId="0" xfId="0" applyFont="1" applyFill="1" applyAlignment="1">
      <alignment vertical="center"/>
    </xf>
    <xf numFmtId="0" fontId="46" fillId="3" borderId="0" xfId="0" applyFont="1" applyFill="1" applyAlignment="1">
      <alignment vertical="center"/>
    </xf>
    <xf numFmtId="0" fontId="34" fillId="4" borderId="0" xfId="0" applyFont="1" applyFill="1" applyAlignment="1">
      <alignment horizontal="center" vertical="center"/>
    </xf>
    <xf numFmtId="0" fontId="37" fillId="4" borderId="0" xfId="0" applyFont="1" applyFill="1" applyAlignment="1">
      <alignment horizontal="left" vertical="center"/>
    </xf>
    <xf numFmtId="0" fontId="37" fillId="4" borderId="0" xfId="0" applyFont="1" applyFill="1" applyAlignment="1">
      <alignment horizontal="center" vertical="center"/>
    </xf>
    <xf numFmtId="176" fontId="47" fillId="4" borderId="6" xfId="0" applyNumberFormat="1" applyFont="1" applyFill="1" applyBorder="1" applyAlignment="1">
      <alignment horizontal="center" vertical="center"/>
    </xf>
    <xf numFmtId="176" fontId="47" fillId="4" borderId="4" xfId="0" applyNumberFormat="1" applyFont="1" applyFill="1" applyBorder="1" applyAlignment="1">
      <alignment horizontal="center" vertical="center"/>
    </xf>
    <xf numFmtId="187" fontId="36" fillId="12" borderId="51" xfId="0" applyNumberFormat="1" applyFont="1" applyFill="1" applyBorder="1" applyAlignment="1">
      <alignment horizontal="left" vertical="center" wrapText="1"/>
    </xf>
    <xf numFmtId="0" fontId="17" fillId="4" borderId="29" xfId="0" applyFont="1" applyFill="1" applyBorder="1" applyAlignment="1">
      <alignment horizontal="center" vertical="center"/>
    </xf>
    <xf numFmtId="0" fontId="17" fillId="4" borderId="30" xfId="0" applyFont="1" applyFill="1" applyBorder="1" applyAlignment="1">
      <alignment horizontal="center" vertical="center"/>
    </xf>
    <xf numFmtId="0" fontId="19" fillId="2" borderId="0" xfId="0" applyFont="1" applyFill="1"/>
    <xf numFmtId="0" fontId="19" fillId="2" borderId="0" xfId="0" applyFont="1" applyFill="1" applyAlignment="1">
      <alignment horizontal="right"/>
    </xf>
    <xf numFmtId="0" fontId="21" fillId="2" borderId="0" xfId="0" applyFont="1" applyFill="1" applyAlignment="1">
      <alignment horizontal="center" vertical="center"/>
    </xf>
    <xf numFmtId="0" fontId="19" fillId="2" borderId="0" xfId="0" applyFont="1" applyFill="1" applyAlignment="1">
      <alignment horizontal="center" vertical="center"/>
    </xf>
    <xf numFmtId="0" fontId="19" fillId="2" borderId="0" xfId="0" applyFont="1" applyFill="1" applyAlignment="1">
      <alignment horizontal="centerContinuous"/>
    </xf>
    <xf numFmtId="0" fontId="19" fillId="2" borderId="0" xfId="0" applyFont="1" applyFill="1" applyAlignment="1">
      <alignment horizontal="left" vertical="top" wrapText="1"/>
    </xf>
    <xf numFmtId="0" fontId="19" fillId="2" borderId="0" xfId="0" applyFont="1" applyFill="1" applyAlignment="1">
      <alignment horizontal="right" vertical="center"/>
    </xf>
    <xf numFmtId="0" fontId="6" fillId="3" borderId="0" xfId="0" applyFont="1" applyFill="1"/>
    <xf numFmtId="0" fontId="0" fillId="3" borderId="0" xfId="0" applyFill="1" applyAlignment="1">
      <alignment vertical="top"/>
    </xf>
    <xf numFmtId="0" fontId="31" fillId="3" borderId="0" xfId="0" applyFont="1" applyFill="1" applyAlignment="1">
      <alignment horizontal="left" vertical="center" wrapText="1"/>
    </xf>
    <xf numFmtId="0" fontId="31" fillId="3" borderId="0" xfId="0" applyFont="1" applyFill="1" applyAlignment="1">
      <alignment horizontal="right" vertical="top"/>
    </xf>
    <xf numFmtId="0" fontId="28" fillId="3" borderId="0" xfId="1" applyFill="1" applyBorder="1" applyAlignment="1" applyProtection="1">
      <alignment vertical="top"/>
    </xf>
    <xf numFmtId="0" fontId="28" fillId="3" borderId="0" xfId="1" applyFill="1" applyBorder="1" applyAlignment="1" applyProtection="1">
      <alignment horizontal="left" vertical="top"/>
    </xf>
    <xf numFmtId="176" fontId="6" fillId="2" borderId="0" xfId="0" applyNumberFormat="1" applyFont="1" applyFill="1" applyAlignment="1">
      <alignment horizontal="right" vertical="center"/>
    </xf>
    <xf numFmtId="0" fontId="28" fillId="2" borderId="0" xfId="1" applyFill="1" applyBorder="1" applyAlignment="1" applyProtection="1">
      <alignment vertical="top"/>
    </xf>
    <xf numFmtId="0" fontId="6" fillId="2" borderId="9" xfId="0" applyFont="1" applyFill="1" applyBorder="1" applyAlignment="1">
      <alignment horizontal="center" vertical="center"/>
    </xf>
    <xf numFmtId="0" fontId="6" fillId="2" borderId="14" xfId="0" applyFont="1" applyFill="1" applyBorder="1" applyAlignment="1">
      <alignment horizontal="center" vertical="center"/>
    </xf>
    <xf numFmtId="0" fontId="6" fillId="2" borderId="15" xfId="0" applyFont="1" applyFill="1" applyBorder="1" applyAlignment="1">
      <alignment horizontal="center" vertical="center"/>
    </xf>
    <xf numFmtId="0" fontId="6" fillId="2" borderId="13" xfId="0" applyFont="1" applyFill="1" applyBorder="1" applyAlignment="1">
      <alignment horizontal="center" vertical="center"/>
    </xf>
    <xf numFmtId="0" fontId="6" fillId="2" borderId="6" xfId="0" applyFont="1" applyFill="1" applyBorder="1" applyAlignment="1">
      <alignment horizontal="center" vertical="center"/>
    </xf>
    <xf numFmtId="0" fontId="6" fillId="2" borderId="10" xfId="0" applyFont="1" applyFill="1" applyBorder="1" applyAlignment="1">
      <alignment horizontal="center" vertical="center"/>
    </xf>
    <xf numFmtId="0" fontId="6" fillId="2" borderId="11" xfId="0" applyFont="1" applyFill="1" applyBorder="1" applyAlignment="1">
      <alignment horizontal="center" vertical="center"/>
    </xf>
    <xf numFmtId="0" fontId="6" fillId="2" borderId="3" xfId="0" applyFont="1" applyFill="1" applyBorder="1" applyAlignment="1">
      <alignment horizontal="center" vertical="center"/>
    </xf>
    <xf numFmtId="0" fontId="6" fillId="2" borderId="3" xfId="0" applyFont="1" applyFill="1" applyBorder="1" applyAlignment="1">
      <alignment horizontal="left" vertical="center"/>
    </xf>
    <xf numFmtId="0" fontId="6" fillId="2" borderId="15" xfId="0" applyFont="1" applyFill="1" applyBorder="1" applyAlignment="1">
      <alignment horizontal="left" vertical="center"/>
    </xf>
    <xf numFmtId="0" fontId="6" fillId="2" borderId="8" xfId="0" applyFont="1" applyFill="1" applyBorder="1" applyAlignment="1">
      <alignment horizontal="right" vertical="center"/>
    </xf>
    <xf numFmtId="0" fontId="6" fillId="2" borderId="0" xfId="0" applyFont="1" applyFill="1" applyAlignment="1">
      <alignment horizontal="right" vertical="center"/>
    </xf>
    <xf numFmtId="187" fontId="6" fillId="4" borderId="5" xfId="0" quotePrefix="1" applyNumberFormat="1" applyFont="1" applyFill="1" applyBorder="1" applyAlignment="1">
      <alignment horizontal="right" vertical="center"/>
    </xf>
    <xf numFmtId="0" fontId="36" fillId="12" borderId="52" xfId="0" applyFont="1" applyFill="1" applyBorder="1" applyAlignment="1">
      <alignment horizontal="left" vertical="center" wrapText="1"/>
    </xf>
    <xf numFmtId="0" fontId="6" fillId="0" borderId="18" xfId="0" applyFont="1" applyBorder="1" applyAlignment="1">
      <alignment vertical="center" wrapText="1"/>
    </xf>
    <xf numFmtId="0" fontId="37" fillId="0" borderId="38" xfId="0" quotePrefix="1" applyFont="1" applyBorder="1" applyAlignment="1">
      <alignment horizontal="left" vertical="center"/>
    </xf>
    <xf numFmtId="0" fontId="37" fillId="12" borderId="51" xfId="0" applyFont="1" applyFill="1" applyBorder="1" applyAlignment="1">
      <alignment horizontal="left" vertical="center"/>
    </xf>
    <xf numFmtId="0" fontId="6" fillId="3" borderId="0" xfId="0" applyFont="1" applyFill="1" applyAlignment="1">
      <alignment horizontal="left" vertical="top" wrapText="1"/>
    </xf>
    <xf numFmtId="0" fontId="0" fillId="2" borderId="0" xfId="0" applyFill="1" applyAlignment="1">
      <alignment horizontal="right" vertical="center"/>
    </xf>
    <xf numFmtId="176" fontId="3" fillId="2" borderId="0" xfId="0" applyNumberFormat="1" applyFont="1" applyFill="1" applyAlignment="1">
      <alignment vertical="center"/>
    </xf>
    <xf numFmtId="0" fontId="6" fillId="2" borderId="0" xfId="0" applyFont="1" applyFill="1"/>
    <xf numFmtId="0" fontId="0" fillId="2" borderId="0" xfId="0" applyFill="1"/>
    <xf numFmtId="0" fontId="3" fillId="2" borderId="0" xfId="0" applyFont="1" applyFill="1" applyAlignment="1">
      <alignment vertical="center" textRotation="255"/>
    </xf>
    <xf numFmtId="49" fontId="6" fillId="2" borderId="0" xfId="0" applyNumberFormat="1" applyFont="1" applyFill="1" applyAlignment="1">
      <alignment horizontal="right" vertical="center"/>
    </xf>
    <xf numFmtId="0" fontId="3" fillId="2" borderId="0" xfId="0" applyFont="1" applyFill="1" applyAlignment="1">
      <alignment vertical="center" shrinkToFit="1"/>
    </xf>
    <xf numFmtId="181" fontId="3" fillId="2" borderId="0" xfId="0" applyNumberFormat="1" applyFont="1" applyFill="1" applyAlignment="1">
      <alignment vertical="center"/>
    </xf>
    <xf numFmtId="0" fontId="0" fillId="3" borderId="0" xfId="0" applyFill="1" applyAlignment="1">
      <alignment horizontal="left" vertical="center"/>
    </xf>
    <xf numFmtId="179" fontId="3" fillId="3" borderId="0" xfId="0" applyNumberFormat="1" applyFont="1" applyFill="1" applyAlignment="1">
      <alignment horizontal="left" vertical="center"/>
    </xf>
    <xf numFmtId="180" fontId="3" fillId="3" borderId="0" xfId="0" applyNumberFormat="1" applyFont="1" applyFill="1" applyAlignment="1">
      <alignment horizontal="left" vertical="center"/>
    </xf>
    <xf numFmtId="0" fontId="3" fillId="3" borderId="0" xfId="0" applyFont="1" applyFill="1" applyAlignment="1">
      <alignment horizontal="left" vertical="center" textRotation="255" wrapText="1"/>
    </xf>
    <xf numFmtId="0" fontId="5" fillId="3" borderId="0" xfId="0" applyFont="1" applyFill="1" applyAlignment="1">
      <alignment horizontal="left" vertical="center"/>
    </xf>
    <xf numFmtId="0" fontId="3" fillId="3" borderId="0" xfId="0" applyFont="1" applyFill="1" applyAlignment="1">
      <alignment horizontal="left" vertical="center"/>
    </xf>
    <xf numFmtId="0" fontId="10" fillId="3" borderId="0" xfId="0" applyFont="1" applyFill="1" applyAlignment="1">
      <alignment vertical="center" wrapText="1"/>
    </xf>
    <xf numFmtId="0" fontId="25" fillId="0" borderId="0" xfId="0" applyFont="1" applyAlignment="1">
      <alignment horizontal="left"/>
    </xf>
    <xf numFmtId="0" fontId="25" fillId="0" borderId="0" xfId="0" applyFont="1" applyAlignment="1">
      <alignment horizontal="center" vertical="distributed" textRotation="255"/>
    </xf>
    <xf numFmtId="0" fontId="25" fillId="0" borderId="0" xfId="0" applyFont="1" applyAlignment="1">
      <alignment vertical="distributed" textRotation="255"/>
    </xf>
    <xf numFmtId="0" fontId="25" fillId="0" borderId="0" xfId="0" applyFont="1" applyAlignment="1">
      <alignment horizontal="distributed" vertical="center"/>
    </xf>
    <xf numFmtId="0" fontId="25" fillId="0" borderId="0" xfId="0" applyFont="1" applyAlignment="1">
      <alignment horizontal="center" vertical="center"/>
    </xf>
    <xf numFmtId="0" fontId="25" fillId="0" borderId="0" xfId="0" applyFont="1"/>
    <xf numFmtId="0" fontId="17" fillId="0" borderId="0" xfId="0" applyFont="1" applyAlignment="1">
      <alignment horizontal="left" vertical="center" wrapText="1" indent="2"/>
    </xf>
    <xf numFmtId="0" fontId="25" fillId="0" borderId="0" xfId="0" applyFont="1" applyAlignment="1">
      <alignment horizontal="left" vertical="center"/>
    </xf>
    <xf numFmtId="0" fontId="25" fillId="0" borderId="0" xfId="0" applyFont="1" applyAlignment="1">
      <alignment vertical="top"/>
    </xf>
    <xf numFmtId="0" fontId="25" fillId="0" borderId="0" xfId="0" applyFont="1" applyAlignment="1">
      <alignment vertical="center"/>
    </xf>
    <xf numFmtId="0" fontId="7" fillId="3" borderId="0" xfId="0" applyFont="1" applyFill="1" applyAlignment="1">
      <alignment vertical="top"/>
    </xf>
    <xf numFmtId="0" fontId="6" fillId="3" borderId="0" xfId="0" applyFont="1" applyFill="1" applyAlignment="1">
      <alignment vertical="center" wrapText="1"/>
    </xf>
    <xf numFmtId="0" fontId="39" fillId="0" borderId="0" xfId="0" applyFont="1" applyAlignment="1">
      <alignment horizontal="left" vertical="center"/>
    </xf>
    <xf numFmtId="0" fontId="5" fillId="0" borderId="0" xfId="0" applyFont="1" applyAlignment="1">
      <alignment vertical="center" wrapText="1"/>
    </xf>
    <xf numFmtId="0" fontId="6" fillId="10" borderId="40" xfId="0" applyFont="1" applyFill="1" applyBorder="1" applyAlignment="1">
      <alignment vertical="center"/>
    </xf>
    <xf numFmtId="0" fontId="6" fillId="10" borderId="37" xfId="0" applyFont="1" applyFill="1" applyBorder="1" applyAlignment="1">
      <alignment horizontal="center" vertical="center"/>
    </xf>
    <xf numFmtId="0" fontId="6" fillId="0" borderId="40" xfId="0" applyFont="1" applyBorder="1" applyAlignment="1">
      <alignment horizontal="center" vertical="center"/>
    </xf>
    <xf numFmtId="0" fontId="36" fillId="0" borderId="53" xfId="0" quotePrefix="1" applyFont="1" applyBorder="1" applyAlignment="1">
      <alignment horizontal="left" vertical="center"/>
    </xf>
    <xf numFmtId="0" fontId="5" fillId="10" borderId="54" xfId="0" applyFont="1" applyFill="1" applyBorder="1" applyAlignment="1">
      <alignment vertical="center"/>
    </xf>
    <xf numFmtId="0" fontId="5" fillId="10" borderId="41" xfId="0" applyFont="1" applyFill="1" applyBorder="1" applyAlignment="1">
      <alignment vertical="center"/>
    </xf>
    <xf numFmtId="0" fontId="6" fillId="10" borderId="48" xfId="0" applyFont="1" applyFill="1" applyBorder="1" applyAlignment="1">
      <alignment horizontal="left" vertical="center"/>
    </xf>
    <xf numFmtId="0" fontId="6" fillId="10" borderId="4" xfId="0" applyFont="1" applyFill="1" applyBorder="1" applyAlignment="1">
      <alignment horizontal="left" vertical="center"/>
    </xf>
    <xf numFmtId="0" fontId="6" fillId="10" borderId="5" xfId="0" applyFont="1" applyFill="1" applyBorder="1" applyAlignment="1">
      <alignment horizontal="left" vertical="center"/>
    </xf>
    <xf numFmtId="0" fontId="37" fillId="3" borderId="0" xfId="0" applyFont="1" applyFill="1" applyAlignment="1">
      <alignment vertical="center"/>
    </xf>
    <xf numFmtId="0" fontId="37" fillId="3" borderId="0" xfId="0" applyFont="1" applyFill="1" applyAlignment="1">
      <alignment horizontal="left" vertical="top"/>
    </xf>
    <xf numFmtId="0" fontId="7" fillId="2" borderId="0" xfId="0" applyFont="1" applyFill="1" applyAlignment="1" applyProtection="1">
      <alignment vertical="center"/>
      <protection locked="0"/>
    </xf>
    <xf numFmtId="0" fontId="0" fillId="2" borderId="0" xfId="0" applyFill="1" applyAlignment="1" applyProtection="1">
      <alignment vertical="center"/>
      <protection locked="0"/>
    </xf>
    <xf numFmtId="0" fontId="3" fillId="2" borderId="0" xfId="0" applyFont="1" applyFill="1" applyAlignment="1" applyProtection="1">
      <alignment vertical="center"/>
      <protection locked="0"/>
    </xf>
    <xf numFmtId="0" fontId="3" fillId="2" borderId="0" xfId="0" applyFont="1" applyFill="1" applyAlignment="1" applyProtection="1">
      <alignment vertical="center" wrapText="1"/>
      <protection locked="0"/>
    </xf>
    <xf numFmtId="0" fontId="6" fillId="2" borderId="0" xfId="0" applyFont="1" applyFill="1" applyAlignment="1" applyProtection="1">
      <alignment vertical="center"/>
      <protection locked="0"/>
    </xf>
    <xf numFmtId="0" fontId="6" fillId="2" borderId="0" xfId="0" applyFont="1" applyFill="1" applyAlignment="1" applyProtection="1">
      <alignment horizontal="right" vertical="center"/>
      <protection locked="0"/>
    </xf>
    <xf numFmtId="0" fontId="3" fillId="2" borderId="0" xfId="0" applyFont="1" applyFill="1" applyAlignment="1" applyProtection="1">
      <alignment horizontal="left" vertical="top"/>
      <protection locked="0"/>
    </xf>
    <xf numFmtId="0" fontId="3" fillId="2" borderId="0" xfId="0" applyFont="1" applyFill="1" applyAlignment="1" applyProtection="1">
      <alignment horizontal="right" vertical="center"/>
      <protection locked="0"/>
    </xf>
    <xf numFmtId="0" fontId="3" fillId="2" borderId="14" xfId="0" applyFont="1" applyFill="1" applyBorder="1" applyAlignment="1" applyProtection="1">
      <alignment vertical="center"/>
      <protection locked="0"/>
    </xf>
    <xf numFmtId="0" fontId="6" fillId="2" borderId="14" xfId="0" applyFont="1" applyFill="1" applyBorder="1" applyAlignment="1" applyProtection="1">
      <alignment vertical="center"/>
      <protection locked="0"/>
    </xf>
    <xf numFmtId="0" fontId="3" fillId="2" borderId="13" xfId="0" applyFont="1" applyFill="1" applyBorder="1" applyAlignment="1" applyProtection="1">
      <alignment vertical="center"/>
      <protection locked="0"/>
    </xf>
    <xf numFmtId="0" fontId="3" fillId="0" borderId="14" xfId="0" applyFont="1" applyBorder="1" applyAlignment="1" applyProtection="1">
      <alignment vertical="center"/>
      <protection locked="0"/>
    </xf>
    <xf numFmtId="0" fontId="6" fillId="2" borderId="14" xfId="0" applyFont="1" applyFill="1" applyBorder="1" applyAlignment="1" applyProtection="1">
      <alignment horizontal="right" vertical="center"/>
      <protection locked="0"/>
    </xf>
    <xf numFmtId="0" fontId="6" fillId="2" borderId="13" xfId="0" applyFont="1" applyFill="1" applyBorder="1" applyAlignment="1" applyProtection="1">
      <alignment vertical="center"/>
      <protection locked="0"/>
    </xf>
    <xf numFmtId="0" fontId="48" fillId="2" borderId="0" xfId="0" applyFont="1" applyFill="1" applyAlignment="1" applyProtection="1">
      <alignment vertical="center"/>
      <protection locked="0"/>
    </xf>
    <xf numFmtId="0" fontId="3" fillId="0" borderId="0" xfId="0" applyFont="1" applyAlignment="1" applyProtection="1">
      <alignment vertical="center"/>
      <protection locked="0"/>
    </xf>
    <xf numFmtId="0" fontId="6" fillId="2" borderId="8" xfId="0" applyFont="1" applyFill="1" applyBorder="1" applyAlignment="1" applyProtection="1">
      <alignment vertical="center"/>
      <protection locked="0"/>
    </xf>
    <xf numFmtId="0" fontId="3" fillId="2" borderId="8" xfId="0" applyFont="1" applyFill="1" applyBorder="1" applyAlignment="1" applyProtection="1">
      <alignment vertical="center"/>
      <protection locked="0"/>
    </xf>
    <xf numFmtId="0" fontId="3" fillId="2" borderId="9" xfId="0" applyFont="1" applyFill="1" applyBorder="1" applyAlignment="1" applyProtection="1">
      <alignment vertical="center"/>
      <protection locked="0"/>
    </xf>
    <xf numFmtId="0" fontId="3" fillId="2" borderId="1" xfId="0" applyFont="1" applyFill="1" applyBorder="1" applyAlignment="1" applyProtection="1">
      <alignment vertical="center"/>
      <protection locked="0"/>
    </xf>
    <xf numFmtId="0" fontId="6" fillId="2" borderId="12" xfId="0" applyFont="1" applyFill="1" applyBorder="1" applyAlignment="1" applyProtection="1">
      <alignment vertical="center"/>
      <protection locked="0"/>
    </xf>
    <xf numFmtId="0" fontId="6" fillId="2" borderId="3" xfId="0" applyFont="1" applyFill="1" applyBorder="1" applyAlignment="1" applyProtection="1">
      <alignment vertical="center" wrapText="1"/>
      <protection locked="0"/>
    </xf>
    <xf numFmtId="49" fontId="6" fillId="2" borderId="6" xfId="0" applyNumberFormat="1" applyFont="1" applyFill="1" applyBorder="1" applyAlignment="1" applyProtection="1">
      <alignment horizontal="right" vertical="center"/>
      <protection locked="0"/>
    </xf>
    <xf numFmtId="0" fontId="6" fillId="2" borderId="15" xfId="0" applyFont="1" applyFill="1" applyBorder="1" applyAlignment="1" applyProtection="1">
      <alignment vertical="center"/>
      <protection locked="0"/>
    </xf>
    <xf numFmtId="49" fontId="6" fillId="2" borderId="55" xfId="0" applyNumberFormat="1" applyFont="1" applyFill="1" applyBorder="1" applyAlignment="1" applyProtection="1">
      <alignment horizontal="right" vertical="center"/>
      <protection locked="0"/>
    </xf>
    <xf numFmtId="176" fontId="3" fillId="2" borderId="3" xfId="0" applyNumberFormat="1" applyFont="1" applyFill="1" applyBorder="1" applyAlignment="1" applyProtection="1">
      <alignment vertical="center"/>
      <protection locked="0"/>
    </xf>
    <xf numFmtId="176" fontId="6" fillId="2" borderId="8" xfId="0" applyNumberFormat="1" applyFont="1" applyFill="1" applyBorder="1" applyAlignment="1" applyProtection="1">
      <alignment horizontal="right" vertical="center"/>
      <protection locked="0"/>
    </xf>
    <xf numFmtId="0" fontId="6" fillId="2" borderId="11" xfId="0" applyFont="1" applyFill="1" applyBorder="1" applyAlignment="1" applyProtection="1">
      <alignment vertical="center"/>
      <protection locked="0"/>
    </xf>
    <xf numFmtId="0" fontId="5" fillId="2" borderId="11" xfId="0" applyFont="1" applyFill="1" applyBorder="1" applyAlignment="1" applyProtection="1">
      <alignment vertical="center"/>
      <protection locked="0"/>
    </xf>
    <xf numFmtId="0" fontId="6" fillId="2" borderId="1" xfId="0" applyFont="1" applyFill="1" applyBorder="1" applyAlignment="1" applyProtection="1">
      <alignment vertical="center"/>
      <protection locked="0"/>
    </xf>
    <xf numFmtId="0" fontId="6" fillId="2" borderId="1" xfId="0" applyFont="1" applyFill="1" applyBorder="1" applyAlignment="1" applyProtection="1">
      <alignment horizontal="right" vertical="center"/>
      <protection locked="0"/>
    </xf>
    <xf numFmtId="0" fontId="6" fillId="2" borderId="15" xfId="0" applyFont="1" applyFill="1" applyBorder="1" applyAlignment="1" applyProtection="1">
      <alignment horizontal="right" vertical="center"/>
      <protection locked="0"/>
    </xf>
    <xf numFmtId="0" fontId="3" fillId="2" borderId="15" xfId="0" applyFont="1" applyFill="1" applyBorder="1" applyAlignment="1" applyProtection="1">
      <alignment vertical="center"/>
      <protection locked="0"/>
    </xf>
    <xf numFmtId="0" fontId="6" fillId="2" borderId="10" xfId="0" applyFont="1" applyFill="1" applyBorder="1" applyAlignment="1" applyProtection="1">
      <alignment vertical="center"/>
      <protection locked="0"/>
    </xf>
    <xf numFmtId="0" fontId="6" fillId="2" borderId="0" xfId="0" applyFont="1" applyFill="1" applyAlignment="1" applyProtection="1">
      <alignment horizontal="center" vertical="center"/>
      <protection locked="0"/>
    </xf>
    <xf numFmtId="178" fontId="6" fillId="2" borderId="10" xfId="0" applyNumberFormat="1" applyFont="1" applyFill="1" applyBorder="1" applyAlignment="1" applyProtection="1">
      <alignment horizontal="left" vertical="center"/>
      <protection locked="0"/>
    </xf>
    <xf numFmtId="0" fontId="6" fillId="2" borderId="8" xfId="0" applyFont="1" applyFill="1" applyBorder="1" applyAlignment="1" applyProtection="1">
      <alignment horizontal="right" vertical="center"/>
      <protection locked="0"/>
    </xf>
    <xf numFmtId="178" fontId="6" fillId="2" borderId="8" xfId="0" applyNumberFormat="1" applyFont="1" applyFill="1" applyBorder="1" applyAlignment="1" applyProtection="1">
      <alignment vertical="center"/>
      <protection locked="0"/>
    </xf>
    <xf numFmtId="0" fontId="0" fillId="2" borderId="8" xfId="0" applyFill="1" applyBorder="1" applyAlignment="1" applyProtection="1">
      <alignment vertical="center"/>
      <protection locked="0"/>
    </xf>
    <xf numFmtId="0" fontId="0" fillId="2" borderId="9" xfId="0" applyFill="1" applyBorder="1" applyAlignment="1" applyProtection="1">
      <alignment vertical="center"/>
      <protection locked="0"/>
    </xf>
    <xf numFmtId="0" fontId="3" fillId="2" borderId="0" xfId="0" applyFont="1" applyFill="1" applyAlignment="1" applyProtection="1">
      <alignment vertical="center" textRotation="255"/>
      <protection locked="0"/>
    </xf>
    <xf numFmtId="0" fontId="3" fillId="2" borderId="15" xfId="0" applyFont="1" applyFill="1" applyBorder="1" applyAlignment="1" applyProtection="1">
      <alignment horizontal="right" vertical="center"/>
      <protection locked="0"/>
    </xf>
    <xf numFmtId="0" fontId="0" fillId="2" borderId="6" xfId="0" applyFill="1" applyBorder="1" applyAlignment="1" applyProtection="1">
      <alignment vertical="center"/>
      <protection locked="0"/>
    </xf>
    <xf numFmtId="176" fontId="3" fillId="2" borderId="56" xfId="0" applyNumberFormat="1" applyFont="1" applyFill="1" applyBorder="1" applyAlignment="1" applyProtection="1">
      <alignment horizontal="center" vertical="center"/>
      <protection locked="0"/>
    </xf>
    <xf numFmtId="176" fontId="6" fillId="2" borderId="0" xfId="0" applyNumberFormat="1" applyFont="1" applyFill="1" applyAlignment="1" applyProtection="1">
      <alignment horizontal="right" vertical="center"/>
      <protection locked="0"/>
    </xf>
    <xf numFmtId="176" fontId="6" fillId="2" borderId="1" xfId="0" applyNumberFormat="1" applyFont="1" applyFill="1" applyBorder="1" applyAlignment="1" applyProtection="1">
      <alignment vertical="center"/>
      <protection locked="0"/>
    </xf>
    <xf numFmtId="0" fontId="6" fillId="2" borderId="15" xfId="0" applyFont="1" applyFill="1" applyBorder="1" applyAlignment="1" applyProtection="1">
      <alignment vertical="center" wrapText="1"/>
      <protection locked="0"/>
    </xf>
    <xf numFmtId="0" fontId="6" fillId="2" borderId="0" xfId="0" applyFont="1" applyFill="1" applyAlignment="1" applyProtection="1">
      <alignment vertical="center" wrapText="1"/>
      <protection locked="0"/>
    </xf>
    <xf numFmtId="176" fontId="6" fillId="2" borderId="0" xfId="0" applyNumberFormat="1" applyFont="1" applyFill="1" applyAlignment="1" applyProtection="1">
      <alignment vertical="center"/>
      <protection locked="0"/>
    </xf>
    <xf numFmtId="0" fontId="37" fillId="2" borderId="14" xfId="0" applyFont="1" applyFill="1" applyBorder="1" applyAlignment="1" applyProtection="1">
      <alignment vertical="center"/>
      <protection locked="0"/>
    </xf>
    <xf numFmtId="0" fontId="6" fillId="2" borderId="6" xfId="0" applyFont="1" applyFill="1" applyBorder="1" applyAlignment="1" applyProtection="1">
      <alignment vertical="center"/>
      <protection locked="0"/>
    </xf>
    <xf numFmtId="0" fontId="0" fillId="2" borderId="10" xfId="0" applyFill="1" applyBorder="1" applyAlignment="1" applyProtection="1">
      <alignment vertical="center"/>
      <protection locked="0"/>
    </xf>
    <xf numFmtId="0" fontId="0" fillId="0" borderId="0" xfId="0" applyAlignment="1" applyProtection="1">
      <alignment vertical="center"/>
      <protection locked="0"/>
    </xf>
    <xf numFmtId="0" fontId="0" fillId="3" borderId="0" xfId="0" applyFill="1" applyAlignment="1" applyProtection="1">
      <alignment horizontal="left" vertical="center"/>
      <protection locked="0"/>
    </xf>
    <xf numFmtId="179" fontId="3" fillId="3" borderId="0" xfId="0" applyNumberFormat="1" applyFont="1" applyFill="1" applyAlignment="1" applyProtection="1">
      <alignment horizontal="left" vertical="center"/>
      <protection locked="0"/>
    </xf>
    <xf numFmtId="0" fontId="6" fillId="3" borderId="0" xfId="0" applyFont="1" applyFill="1" applyAlignment="1" applyProtection="1">
      <alignment horizontal="left" vertical="center"/>
      <protection locked="0"/>
    </xf>
    <xf numFmtId="180" fontId="3" fillId="3" borderId="0" xfId="0" applyNumberFormat="1" applyFont="1" applyFill="1" applyAlignment="1" applyProtection="1">
      <alignment horizontal="left" vertical="center"/>
      <protection locked="0"/>
    </xf>
    <xf numFmtId="0" fontId="0" fillId="3" borderId="0" xfId="0" applyFill="1" applyAlignment="1" applyProtection="1">
      <alignment vertical="center"/>
      <protection locked="0"/>
    </xf>
    <xf numFmtId="0" fontId="3" fillId="3" borderId="0" xfId="0" applyFont="1" applyFill="1" applyAlignment="1" applyProtection="1">
      <alignment horizontal="left" vertical="center" textRotation="255" wrapText="1"/>
      <protection locked="0"/>
    </xf>
    <xf numFmtId="0" fontId="5" fillId="3" borderId="0" xfId="0" applyFont="1" applyFill="1" applyAlignment="1" applyProtection="1">
      <alignment horizontal="left" vertical="center"/>
      <protection locked="0"/>
    </xf>
    <xf numFmtId="0" fontId="3" fillId="3" borderId="0" xfId="0" applyFont="1" applyFill="1" applyAlignment="1" applyProtection="1">
      <alignment horizontal="left" vertical="center"/>
      <protection locked="0"/>
    </xf>
    <xf numFmtId="0" fontId="6" fillId="3" borderId="0" xfId="0" applyFont="1" applyFill="1" applyAlignment="1" applyProtection="1">
      <alignment vertical="center"/>
      <protection locked="0"/>
    </xf>
    <xf numFmtId="0" fontId="7" fillId="3" borderId="0" xfId="0" applyFont="1" applyFill="1" applyAlignment="1" applyProtection="1">
      <alignment vertical="top"/>
      <protection locked="0"/>
    </xf>
    <xf numFmtId="0" fontId="0" fillId="3" borderId="0" xfId="0" applyFill="1" applyAlignment="1" applyProtection="1">
      <alignment vertical="top"/>
      <protection locked="0"/>
    </xf>
    <xf numFmtId="0" fontId="10" fillId="3" borderId="0" xfId="0" applyFont="1" applyFill="1" applyAlignment="1" applyProtection="1">
      <alignment vertical="center" wrapText="1"/>
      <protection locked="0"/>
    </xf>
    <xf numFmtId="0" fontId="10" fillId="3" borderId="0" xfId="0" applyFont="1" applyFill="1" applyAlignment="1" applyProtection="1">
      <alignment horizontal="left" vertical="top" wrapText="1"/>
      <protection locked="0"/>
    </xf>
    <xf numFmtId="0" fontId="10" fillId="3" borderId="0" xfId="0" applyFont="1" applyFill="1" applyAlignment="1" applyProtection="1">
      <alignment vertical="top" wrapText="1"/>
      <protection locked="0"/>
    </xf>
    <xf numFmtId="0" fontId="6" fillId="3" borderId="0" xfId="0" applyFont="1" applyFill="1" applyAlignment="1" applyProtection="1">
      <alignment vertical="center" wrapText="1"/>
      <protection locked="0"/>
    </xf>
    <xf numFmtId="0" fontId="6" fillId="3" borderId="0" xfId="0" applyFont="1" applyFill="1" applyAlignment="1" applyProtection="1">
      <alignment vertical="top" wrapText="1"/>
      <protection locked="0"/>
    </xf>
    <xf numFmtId="0" fontId="25" fillId="3" borderId="0" xfId="0" applyFont="1" applyFill="1" applyAlignment="1" applyProtection="1">
      <alignment horizontal="left"/>
      <protection locked="0"/>
    </xf>
    <xf numFmtId="0" fontId="25" fillId="0" borderId="0" xfId="0" applyFont="1" applyAlignment="1" applyProtection="1">
      <alignment horizontal="center" vertical="distributed" textRotation="255"/>
      <protection locked="0"/>
    </xf>
    <xf numFmtId="0" fontId="25" fillId="0" borderId="0" xfId="0" applyFont="1" applyAlignment="1" applyProtection="1">
      <alignment vertical="distributed" textRotation="255"/>
      <protection locked="0"/>
    </xf>
    <xf numFmtId="0" fontId="25" fillId="0" borderId="0" xfId="0" applyFont="1" applyAlignment="1" applyProtection="1">
      <alignment horizontal="distributed" vertical="center"/>
      <protection locked="0"/>
    </xf>
    <xf numFmtId="0" fontId="25" fillId="0" borderId="0" xfId="0" applyFont="1" applyAlignment="1" applyProtection="1">
      <alignment horizontal="center" vertical="center"/>
      <protection locked="0"/>
    </xf>
    <xf numFmtId="0" fontId="6" fillId="0" borderId="0" xfId="0" applyFont="1" applyAlignment="1" applyProtection="1">
      <alignment vertical="center"/>
      <protection locked="0"/>
    </xf>
    <xf numFmtId="0" fontId="25" fillId="0" borderId="0" xfId="0" applyFont="1" applyProtection="1">
      <protection locked="0"/>
    </xf>
    <xf numFmtId="0" fontId="17" fillId="0" borderId="0" xfId="0" applyFont="1" applyAlignment="1" applyProtection="1">
      <alignment horizontal="left" vertical="center" wrapText="1" indent="2"/>
      <protection locked="0"/>
    </xf>
    <xf numFmtId="0" fontId="25" fillId="0" borderId="0" xfId="0" applyFont="1" applyAlignment="1" applyProtection="1">
      <alignment horizontal="left" vertical="center"/>
      <protection locked="0"/>
    </xf>
    <xf numFmtId="0" fontId="25" fillId="0" borderId="0" xfId="0" applyFont="1" applyAlignment="1" applyProtection="1">
      <alignment vertical="top"/>
      <protection locked="0"/>
    </xf>
    <xf numFmtId="0" fontId="25" fillId="0" borderId="0" xfId="0" applyFont="1" applyAlignment="1" applyProtection="1">
      <alignment vertical="center"/>
      <protection locked="0"/>
    </xf>
    <xf numFmtId="0" fontId="6" fillId="2" borderId="0" xfId="0" applyFont="1" applyFill="1" applyAlignment="1">
      <alignment horizontal="left" vertical="center" shrinkToFit="1"/>
    </xf>
    <xf numFmtId="0" fontId="6" fillId="2" borderId="0" xfId="0" applyFont="1" applyFill="1" applyAlignment="1">
      <alignment horizontal="center" vertical="center"/>
    </xf>
    <xf numFmtId="0" fontId="6" fillId="2" borderId="0" xfId="0" applyFont="1" applyFill="1" applyAlignment="1">
      <alignment horizontal="left" vertical="center"/>
    </xf>
    <xf numFmtId="0" fontId="3" fillId="2" borderId="0" xfId="0" applyFont="1" applyFill="1" applyAlignment="1">
      <alignment vertical="center"/>
    </xf>
    <xf numFmtId="0" fontId="33" fillId="2" borderId="19" xfId="0" applyFont="1" applyFill="1" applyBorder="1"/>
    <xf numFmtId="176" fontId="48" fillId="2" borderId="19" xfId="0" applyNumberFormat="1" applyFont="1" applyFill="1" applyBorder="1" applyAlignment="1">
      <alignment vertical="center"/>
    </xf>
    <xf numFmtId="176" fontId="33" fillId="2" borderId="19" xfId="0" applyNumberFormat="1" applyFont="1" applyFill="1" applyBorder="1" applyAlignment="1">
      <alignment horizontal="right" vertical="center"/>
    </xf>
    <xf numFmtId="49" fontId="33" fillId="2" borderId="19" xfId="0" applyNumberFormat="1" applyFont="1" applyFill="1" applyBorder="1" applyAlignment="1">
      <alignment horizontal="right" vertical="center"/>
    </xf>
    <xf numFmtId="0" fontId="48" fillId="2" borderId="19" xfId="0" applyFont="1" applyFill="1" applyBorder="1" applyAlignment="1">
      <alignment vertical="center" shrinkToFit="1"/>
    </xf>
    <xf numFmtId="0" fontId="3" fillId="2" borderId="19" xfId="0" applyFont="1" applyFill="1" applyBorder="1" applyAlignment="1">
      <alignment vertical="center" shrinkToFit="1"/>
    </xf>
    <xf numFmtId="0" fontId="3" fillId="2" borderId="20" xfId="0" applyFont="1" applyFill="1" applyBorder="1" applyAlignment="1">
      <alignment vertical="center" shrinkToFit="1"/>
    </xf>
    <xf numFmtId="0" fontId="6" fillId="2" borderId="6" xfId="0" applyFont="1" applyFill="1" applyBorder="1" applyAlignment="1">
      <alignment vertical="center"/>
    </xf>
    <xf numFmtId="181" fontId="33" fillId="2" borderId="8" xfId="0" applyNumberFormat="1" applyFont="1" applyFill="1" applyBorder="1" applyAlignment="1">
      <alignment vertical="center"/>
    </xf>
    <xf numFmtId="181" fontId="33" fillId="2" borderId="9" xfId="0" applyNumberFormat="1" applyFont="1" applyFill="1" applyBorder="1" applyAlignment="1">
      <alignment vertical="center"/>
    </xf>
    <xf numFmtId="0" fontId="6" fillId="2" borderId="10" xfId="0" applyFont="1" applyFill="1" applyBorder="1" applyAlignment="1">
      <alignment vertical="center"/>
    </xf>
    <xf numFmtId="0" fontId="6" fillId="11" borderId="8" xfId="0" applyFont="1" applyFill="1" applyBorder="1" applyAlignment="1">
      <alignment vertical="center"/>
    </xf>
    <xf numFmtId="0" fontId="6" fillId="11" borderId="8" xfId="0" applyFont="1" applyFill="1" applyBorder="1" applyAlignment="1">
      <alignment horizontal="right" vertical="center"/>
    </xf>
    <xf numFmtId="0" fontId="6" fillId="11" borderId="8" xfId="0" applyFont="1" applyFill="1" applyBorder="1" applyAlignment="1">
      <alignment horizontal="center" vertical="center"/>
    </xf>
    <xf numFmtId="0" fontId="6" fillId="11" borderId="0" xfId="0" applyFont="1" applyFill="1" applyAlignment="1">
      <alignment vertical="center"/>
    </xf>
    <xf numFmtId="0" fontId="5" fillId="2" borderId="57" xfId="0" applyFont="1" applyFill="1" applyBorder="1" applyAlignment="1">
      <alignment vertical="center"/>
    </xf>
    <xf numFmtId="0" fontId="5" fillId="2" borderId="58" xfId="0" applyFont="1" applyFill="1" applyBorder="1" applyAlignment="1">
      <alignment vertical="center"/>
    </xf>
    <xf numFmtId="180" fontId="5" fillId="2" borderId="58" xfId="0" applyNumberFormat="1" applyFont="1" applyFill="1" applyBorder="1" applyAlignment="1">
      <alignment vertical="center"/>
    </xf>
    <xf numFmtId="0" fontId="6" fillId="2" borderId="59" xfId="0" applyFont="1" applyFill="1" applyBorder="1" applyAlignment="1">
      <alignment vertical="center"/>
    </xf>
    <xf numFmtId="0" fontId="6" fillId="2" borderId="58" xfId="0" applyFont="1" applyFill="1" applyBorder="1" applyAlignment="1">
      <alignment vertical="center"/>
    </xf>
    <xf numFmtId="0" fontId="0" fillId="2" borderId="58" xfId="0" applyFill="1" applyBorder="1" applyAlignment="1">
      <alignment vertical="center"/>
    </xf>
    <xf numFmtId="180" fontId="6" fillId="2" borderId="60" xfId="0" applyNumberFormat="1" applyFont="1" applyFill="1" applyBorder="1" applyAlignment="1">
      <alignment vertical="center"/>
    </xf>
    <xf numFmtId="0" fontId="0" fillId="11" borderId="0" xfId="0" applyFill="1" applyAlignment="1">
      <alignment vertical="center"/>
    </xf>
    <xf numFmtId="0" fontId="6" fillId="2" borderId="0" xfId="0" applyFont="1" applyFill="1" applyAlignment="1">
      <alignment horizontal="center" vertical="center" shrinkToFit="1"/>
    </xf>
    <xf numFmtId="179" fontId="3" fillId="2" borderId="0" xfId="0" applyNumberFormat="1" applyFont="1" applyFill="1" applyAlignment="1">
      <alignment horizontal="center" vertical="center"/>
    </xf>
    <xf numFmtId="0" fontId="0" fillId="2" borderId="61" xfId="0" applyFill="1" applyBorder="1" applyAlignment="1">
      <alignment vertical="center"/>
    </xf>
    <xf numFmtId="179" fontId="6" fillId="2" borderId="10" xfId="0" applyNumberFormat="1" applyFont="1" applyFill="1" applyBorder="1" applyAlignment="1">
      <alignment vertical="center"/>
    </xf>
    <xf numFmtId="0" fontId="0" fillId="11" borderId="62" xfId="0" applyFill="1" applyBorder="1" applyAlignment="1">
      <alignment vertical="center"/>
    </xf>
    <xf numFmtId="178" fontId="6" fillId="2" borderId="63" xfId="0" applyNumberFormat="1" applyFont="1" applyFill="1" applyBorder="1" applyAlignment="1">
      <alignment horizontal="right" vertical="center" shrinkToFit="1"/>
    </xf>
    <xf numFmtId="178" fontId="6" fillId="2" borderId="62" xfId="0" applyNumberFormat="1" applyFont="1" applyFill="1" applyBorder="1" applyAlignment="1">
      <alignment horizontal="right" vertical="center" shrinkToFit="1"/>
    </xf>
    <xf numFmtId="0" fontId="6" fillId="2" borderId="62" xfId="0" applyFont="1" applyFill="1" applyBorder="1" applyAlignment="1">
      <alignment horizontal="center" vertical="center" shrinkToFit="1"/>
    </xf>
    <xf numFmtId="179" fontId="3" fillId="2" borderId="62" xfId="0" applyNumberFormat="1" applyFont="1" applyFill="1" applyBorder="1" applyAlignment="1">
      <alignment horizontal="center" vertical="center"/>
    </xf>
    <xf numFmtId="0" fontId="0" fillId="2" borderId="64" xfId="0" applyFill="1" applyBorder="1" applyAlignment="1">
      <alignment vertical="center"/>
    </xf>
    <xf numFmtId="0" fontId="0" fillId="2" borderId="62" xfId="0" applyFill="1" applyBorder="1" applyAlignment="1">
      <alignment vertical="center"/>
    </xf>
    <xf numFmtId="179" fontId="6" fillId="2" borderId="65" xfId="0" applyNumberFormat="1" applyFont="1" applyFill="1" applyBorder="1" applyAlignment="1">
      <alignment vertical="center"/>
    </xf>
    <xf numFmtId="0" fontId="6" fillId="11" borderId="58" xfId="0" applyFont="1" applyFill="1" applyBorder="1" applyAlignment="1">
      <alignment vertical="center"/>
    </xf>
    <xf numFmtId="0" fontId="6" fillId="11" borderId="58" xfId="0" applyFont="1" applyFill="1" applyBorder="1" applyAlignment="1">
      <alignment vertical="center" shrinkToFit="1"/>
    </xf>
    <xf numFmtId="0" fontId="6" fillId="11" borderId="58" xfId="0" applyFont="1" applyFill="1" applyBorder="1" applyAlignment="1">
      <alignment horizontal="center" vertical="center" shrinkToFit="1"/>
    </xf>
    <xf numFmtId="0" fontId="3" fillId="11" borderId="58" xfId="0" applyFont="1" applyFill="1" applyBorder="1" applyAlignment="1">
      <alignment horizontal="center" vertical="center" shrinkToFit="1"/>
    </xf>
    <xf numFmtId="0" fontId="5" fillId="2" borderId="58" xfId="0" applyFont="1" applyFill="1" applyBorder="1" applyAlignment="1">
      <alignment horizontal="center" vertical="center"/>
    </xf>
    <xf numFmtId="180" fontId="3" fillId="2" borderId="58" xfId="0" applyNumberFormat="1" applyFont="1" applyFill="1" applyBorder="1" applyAlignment="1">
      <alignment horizontal="center" vertical="center"/>
    </xf>
    <xf numFmtId="0" fontId="3" fillId="2" borderId="0" xfId="0" applyFont="1" applyFill="1" applyAlignment="1">
      <alignment horizontal="center" vertical="center"/>
    </xf>
    <xf numFmtId="0" fontId="6" fillId="11" borderId="62" xfId="0" applyFont="1" applyFill="1" applyBorder="1" applyAlignment="1">
      <alignment vertical="center"/>
    </xf>
    <xf numFmtId="0" fontId="6" fillId="2" borderId="62" xfId="0" applyFont="1" applyFill="1" applyBorder="1" applyAlignment="1">
      <alignment horizontal="center" vertical="center"/>
    </xf>
    <xf numFmtId="0" fontId="3" fillId="2" borderId="62" xfId="0" applyFont="1" applyFill="1" applyBorder="1" applyAlignment="1">
      <alignment horizontal="center" vertical="center"/>
    </xf>
    <xf numFmtId="0" fontId="6" fillId="11" borderId="58" xfId="0" applyFont="1" applyFill="1" applyBorder="1" applyAlignment="1">
      <alignment horizontal="center" vertical="center"/>
    </xf>
    <xf numFmtId="49" fontId="5" fillId="2" borderId="58" xfId="0" applyNumberFormat="1" applyFont="1" applyFill="1" applyBorder="1" applyAlignment="1">
      <alignment vertical="center"/>
    </xf>
    <xf numFmtId="181" fontId="3" fillId="2" borderId="58" xfId="0" applyNumberFormat="1" applyFont="1" applyFill="1" applyBorder="1" applyAlignment="1">
      <alignment horizontal="center" vertical="center"/>
    </xf>
    <xf numFmtId="181" fontId="3" fillId="2" borderId="0" xfId="0" applyNumberFormat="1" applyFont="1" applyFill="1" applyAlignment="1">
      <alignment horizontal="center" vertical="center"/>
    </xf>
    <xf numFmtId="181" fontId="3" fillId="2" borderId="62" xfId="0" applyNumberFormat="1" applyFont="1" applyFill="1" applyBorder="1" applyAlignment="1">
      <alignment horizontal="center" vertical="center"/>
    </xf>
    <xf numFmtId="178" fontId="6" fillId="11" borderId="58" xfId="0" applyNumberFormat="1" applyFont="1" applyFill="1" applyBorder="1" applyAlignment="1">
      <alignment vertical="center"/>
    </xf>
    <xf numFmtId="49" fontId="6" fillId="11" borderId="58" xfId="0" applyNumberFormat="1" applyFont="1" applyFill="1" applyBorder="1" applyAlignment="1">
      <alignment vertical="center"/>
    </xf>
    <xf numFmtId="178" fontId="5" fillId="2" borderId="58" xfId="0" applyNumberFormat="1" applyFont="1" applyFill="1" applyBorder="1" applyAlignment="1">
      <alignment vertical="center"/>
    </xf>
    <xf numFmtId="181" fontId="6" fillId="2" borderId="62" xfId="0" applyNumberFormat="1" applyFont="1" applyFill="1" applyBorder="1" applyAlignment="1">
      <alignment vertical="center"/>
    </xf>
    <xf numFmtId="178" fontId="3" fillId="2" borderId="66" xfId="0" applyNumberFormat="1" applyFont="1" applyFill="1" applyBorder="1" applyAlignment="1">
      <alignment horizontal="right" vertical="center" shrinkToFit="1"/>
    </xf>
    <xf numFmtId="178" fontId="3" fillId="2" borderId="0" xfId="0" applyNumberFormat="1" applyFont="1" applyFill="1" applyAlignment="1">
      <alignment horizontal="right" vertical="center" shrinkToFit="1"/>
    </xf>
    <xf numFmtId="178" fontId="6" fillId="2" borderId="66" xfId="0" applyNumberFormat="1" applyFont="1" applyFill="1" applyBorder="1" applyAlignment="1">
      <alignment horizontal="right" vertical="center" shrinkToFit="1"/>
    </xf>
    <xf numFmtId="178" fontId="6" fillId="2" borderId="0" xfId="0" applyNumberFormat="1" applyFont="1" applyFill="1" applyAlignment="1">
      <alignment horizontal="right" vertical="center" shrinkToFit="1"/>
    </xf>
    <xf numFmtId="0" fontId="6" fillId="11" borderId="11" xfId="0" applyFont="1" applyFill="1" applyBorder="1" applyAlignment="1">
      <alignment vertical="center"/>
    </xf>
    <xf numFmtId="178" fontId="6" fillId="2" borderId="67" xfId="0" applyNumberFormat="1" applyFont="1" applyFill="1" applyBorder="1" applyAlignment="1">
      <alignment horizontal="right" vertical="center" shrinkToFit="1"/>
    </xf>
    <xf numFmtId="178" fontId="6" fillId="2" borderId="1" xfId="0" applyNumberFormat="1" applyFont="1" applyFill="1" applyBorder="1" applyAlignment="1">
      <alignment horizontal="right" vertical="center" shrinkToFit="1"/>
    </xf>
    <xf numFmtId="0" fontId="6" fillId="2" borderId="1" xfId="0" applyFont="1" applyFill="1" applyBorder="1" applyAlignment="1">
      <alignment horizontal="center" vertical="center" shrinkToFit="1"/>
    </xf>
    <xf numFmtId="0" fontId="6" fillId="2" borderId="1" xfId="0" applyFont="1" applyFill="1" applyBorder="1" applyAlignment="1">
      <alignment horizontal="center" vertical="center"/>
    </xf>
    <xf numFmtId="0" fontId="0" fillId="2" borderId="1" xfId="0" applyFill="1" applyBorder="1" applyAlignment="1">
      <alignment vertical="center"/>
    </xf>
    <xf numFmtId="0" fontId="0" fillId="2" borderId="68" xfId="0" applyFill="1" applyBorder="1" applyAlignment="1">
      <alignment vertical="center"/>
    </xf>
    <xf numFmtId="179" fontId="6" fillId="2" borderId="12" xfId="0" applyNumberFormat="1" applyFont="1" applyFill="1" applyBorder="1" applyAlignment="1">
      <alignment vertical="center"/>
    </xf>
    <xf numFmtId="0" fontId="25" fillId="2" borderId="0" xfId="0" applyFont="1" applyFill="1" applyAlignment="1">
      <alignment horizontal="left"/>
    </xf>
    <xf numFmtId="0" fontId="19" fillId="2" borderId="0" xfId="0" applyFont="1" applyFill="1" applyProtection="1">
      <protection locked="0"/>
    </xf>
    <xf numFmtId="0" fontId="6" fillId="2" borderId="14" xfId="0" applyFont="1" applyFill="1" applyBorder="1" applyAlignment="1">
      <alignment horizontal="right" vertical="center"/>
    </xf>
    <xf numFmtId="0" fontId="6" fillId="2" borderId="8" xfId="0" applyFont="1" applyFill="1" applyBorder="1" applyAlignment="1">
      <alignment vertical="center"/>
    </xf>
    <xf numFmtId="0" fontId="6" fillId="2" borderId="1" xfId="0" applyFont="1" applyFill="1" applyBorder="1" applyAlignment="1">
      <alignment horizontal="right" vertical="center"/>
    </xf>
    <xf numFmtId="176" fontId="6" fillId="2" borderId="8" xfId="0" applyNumberFormat="1" applyFont="1" applyFill="1" applyBorder="1" applyAlignment="1">
      <alignment horizontal="right" vertical="center"/>
    </xf>
    <xf numFmtId="0" fontId="6" fillId="2" borderId="11" xfId="0" applyFont="1" applyFill="1" applyBorder="1" applyAlignment="1">
      <alignment horizontal="right" vertical="center"/>
    </xf>
    <xf numFmtId="0" fontId="6" fillId="2" borderId="12" xfId="0" applyFont="1" applyFill="1" applyBorder="1" applyAlignment="1">
      <alignment vertical="center"/>
    </xf>
    <xf numFmtId="0" fontId="6" fillId="2" borderId="9" xfId="0" applyFont="1" applyFill="1" applyBorder="1" applyAlignment="1">
      <alignment vertical="center"/>
    </xf>
    <xf numFmtId="0" fontId="6" fillId="0" borderId="12" xfId="0" applyFont="1" applyBorder="1" applyAlignment="1">
      <alignment vertical="center"/>
    </xf>
    <xf numFmtId="0" fontId="6" fillId="2" borderId="13" xfId="0" applyFont="1" applyFill="1" applyBorder="1" applyAlignment="1">
      <alignment vertical="center"/>
    </xf>
    <xf numFmtId="0" fontId="45" fillId="2" borderId="0" xfId="0" applyFont="1" applyFill="1" applyAlignment="1">
      <alignment vertical="center"/>
    </xf>
    <xf numFmtId="0" fontId="3" fillId="2" borderId="15" xfId="0" applyFont="1" applyFill="1" applyBorder="1" applyAlignment="1">
      <alignment vertical="center"/>
    </xf>
    <xf numFmtId="0" fontId="3" fillId="2" borderId="14" xfId="0" applyFont="1" applyFill="1" applyBorder="1" applyAlignment="1">
      <alignment vertical="center"/>
    </xf>
    <xf numFmtId="0" fontId="3" fillId="2" borderId="13" xfId="0" applyFont="1" applyFill="1" applyBorder="1" applyAlignment="1">
      <alignment vertical="center"/>
    </xf>
    <xf numFmtId="0" fontId="3" fillId="0" borderId="3" xfId="0" applyFont="1" applyBorder="1" applyAlignment="1">
      <alignment vertical="center"/>
    </xf>
    <xf numFmtId="0" fontId="3" fillId="2" borderId="8" xfId="0" applyFont="1" applyFill="1" applyBorder="1" applyAlignment="1">
      <alignment vertical="center"/>
    </xf>
    <xf numFmtId="0" fontId="3" fillId="2" borderId="9" xfId="0" applyFont="1" applyFill="1" applyBorder="1" applyAlignment="1">
      <alignment vertical="center"/>
    </xf>
    <xf numFmtId="49" fontId="3" fillId="2" borderId="14" xfId="0" applyNumberFormat="1" applyFont="1" applyFill="1" applyBorder="1" applyAlignment="1">
      <alignment vertical="center"/>
    </xf>
    <xf numFmtId="0" fontId="3" fillId="2" borderId="14" xfId="0" applyFont="1" applyFill="1" applyBorder="1" applyAlignment="1">
      <alignment horizontal="left" vertical="center"/>
    </xf>
    <xf numFmtId="0" fontId="3" fillId="0" borderId="14" xfId="0" applyFont="1" applyBorder="1" applyAlignment="1">
      <alignment vertical="center"/>
    </xf>
    <xf numFmtId="0" fontId="3" fillId="0" borderId="13" xfId="0" applyFont="1" applyBorder="1" applyAlignment="1">
      <alignment horizontal="left" vertical="center"/>
    </xf>
    <xf numFmtId="0" fontId="5" fillId="2" borderId="69" xfId="0" applyFont="1" applyFill="1" applyBorder="1" applyAlignment="1">
      <alignment vertical="center"/>
    </xf>
    <xf numFmtId="0" fontId="3" fillId="2" borderId="62" xfId="0" applyFont="1" applyFill="1" applyBorder="1" applyAlignment="1">
      <alignment vertical="center"/>
    </xf>
    <xf numFmtId="0" fontId="6" fillId="2" borderId="62" xfId="0" applyFont="1" applyFill="1" applyBorder="1" applyAlignment="1">
      <alignment vertical="center"/>
    </xf>
    <xf numFmtId="0" fontId="5" fillId="2" borderId="62" xfId="0" applyFont="1" applyFill="1" applyBorder="1" applyAlignment="1">
      <alignment vertical="center"/>
    </xf>
    <xf numFmtId="177" fontId="3" fillId="2" borderId="62" xfId="0" applyNumberFormat="1" applyFont="1" applyFill="1" applyBorder="1" applyAlignment="1">
      <alignment vertical="center"/>
    </xf>
    <xf numFmtId="0" fontId="3" fillId="2" borderId="70" xfId="0" applyFont="1" applyFill="1" applyBorder="1" applyAlignment="1">
      <alignment vertical="center"/>
    </xf>
    <xf numFmtId="0" fontId="3" fillId="2" borderId="10" xfId="0" applyFont="1" applyFill="1" applyBorder="1" applyAlignment="1">
      <alignment vertical="center"/>
    </xf>
    <xf numFmtId="0" fontId="6" fillId="2" borderId="66" xfId="0" applyFont="1" applyFill="1" applyBorder="1" applyAlignment="1">
      <alignment vertical="center"/>
    </xf>
    <xf numFmtId="0" fontId="5" fillId="2" borderId="0" xfId="0" applyFont="1" applyFill="1" applyAlignment="1">
      <alignment vertical="center"/>
    </xf>
    <xf numFmtId="177" fontId="3" fillId="2" borderId="0" xfId="0" applyNumberFormat="1" applyFont="1" applyFill="1" applyAlignment="1">
      <alignment vertical="center"/>
    </xf>
    <xf numFmtId="0" fontId="3" fillId="2" borderId="66" xfId="0" applyFont="1" applyFill="1" applyBorder="1" applyAlignment="1">
      <alignment vertical="center"/>
    </xf>
    <xf numFmtId="0" fontId="3" fillId="2" borderId="0" xfId="0" applyFont="1" applyFill="1"/>
    <xf numFmtId="31" fontId="3" fillId="2" borderId="0" xfId="0" applyNumberFormat="1" applyFont="1" applyFill="1" applyAlignment="1">
      <alignment vertical="center"/>
    </xf>
    <xf numFmtId="0" fontId="0" fillId="2" borderId="66" xfId="0" applyFill="1" applyBorder="1" applyAlignment="1">
      <alignment vertical="center"/>
    </xf>
    <xf numFmtId="0" fontId="3" fillId="0" borderId="66" xfId="0" applyFont="1" applyBorder="1" applyAlignment="1">
      <alignment vertical="center"/>
    </xf>
    <xf numFmtId="0" fontId="3" fillId="2" borderId="1" xfId="0" applyFont="1" applyFill="1" applyBorder="1" applyAlignment="1">
      <alignment vertical="center"/>
    </xf>
    <xf numFmtId="0" fontId="3" fillId="2" borderId="1" xfId="0" applyFont="1" applyFill="1" applyBorder="1"/>
    <xf numFmtId="0" fontId="3" fillId="2" borderId="67" xfId="0" applyFont="1" applyFill="1" applyBorder="1" applyAlignment="1">
      <alignment vertical="center"/>
    </xf>
    <xf numFmtId="0" fontId="6" fillId="2" borderId="67" xfId="0" applyFont="1" applyFill="1" applyBorder="1" applyAlignment="1">
      <alignment vertical="center"/>
    </xf>
    <xf numFmtId="0" fontId="6" fillId="2" borderId="1" xfId="0" applyFont="1" applyFill="1" applyBorder="1" applyAlignment="1">
      <alignment vertical="center"/>
    </xf>
    <xf numFmtId="0" fontId="3" fillId="2" borderId="12" xfId="0" applyFont="1" applyFill="1" applyBorder="1" applyAlignment="1">
      <alignment vertical="center"/>
    </xf>
    <xf numFmtId="0" fontId="6" fillId="2" borderId="8" xfId="0" applyFont="1" applyFill="1" applyBorder="1" applyAlignment="1">
      <alignment horizontal="left" vertical="center"/>
    </xf>
    <xf numFmtId="0" fontId="0" fillId="2" borderId="8" xfId="0" applyFill="1" applyBorder="1" applyAlignment="1">
      <alignment vertical="center"/>
    </xf>
    <xf numFmtId="0" fontId="0" fillId="2" borderId="9" xfId="0" applyFill="1" applyBorder="1" applyAlignment="1">
      <alignment vertical="center"/>
    </xf>
    <xf numFmtId="0" fontId="6" fillId="2" borderId="0" xfId="0" applyFont="1" applyFill="1" applyAlignment="1">
      <alignment vertical="center" textRotation="255"/>
    </xf>
    <xf numFmtId="0" fontId="6" fillId="2" borderId="0" xfId="0" applyFont="1" applyFill="1" applyAlignment="1">
      <alignment vertical="top"/>
    </xf>
    <xf numFmtId="0" fontId="6" fillId="2" borderId="10" xfId="0" applyFont="1" applyFill="1" applyBorder="1" applyAlignment="1">
      <alignment vertical="top"/>
    </xf>
    <xf numFmtId="176" fontId="3" fillId="2" borderId="1" xfId="0" applyNumberFormat="1" applyFont="1" applyFill="1" applyBorder="1" applyAlignment="1">
      <alignment horizontal="right" vertical="center" shrinkToFit="1"/>
    </xf>
    <xf numFmtId="0" fontId="0" fillId="2" borderId="1" xfId="0" applyFill="1" applyBorder="1"/>
    <xf numFmtId="0" fontId="6" fillId="2" borderId="1" xfId="0" applyFont="1" applyFill="1" applyBorder="1" applyAlignment="1">
      <alignment vertical="top"/>
    </xf>
    <xf numFmtId="0" fontId="6" fillId="2" borderId="12" xfId="0" applyFont="1" applyFill="1" applyBorder="1" applyAlignment="1">
      <alignment vertical="top"/>
    </xf>
    <xf numFmtId="0" fontId="6" fillId="2" borderId="14" xfId="0" applyFont="1" applyFill="1" applyBorder="1" applyAlignment="1">
      <alignment vertical="center"/>
    </xf>
    <xf numFmtId="0" fontId="0" fillId="2" borderId="14" xfId="0" applyFill="1" applyBorder="1" applyAlignment="1">
      <alignment vertical="center"/>
    </xf>
    <xf numFmtId="55" fontId="6" fillId="2" borderId="1" xfId="0" applyNumberFormat="1" applyFont="1" applyFill="1" applyBorder="1" applyAlignment="1">
      <alignment horizontal="right" vertical="center"/>
    </xf>
    <xf numFmtId="0" fontId="10" fillId="2" borderId="13" xfId="0" applyFont="1" applyFill="1" applyBorder="1" applyAlignment="1">
      <alignment vertical="center"/>
    </xf>
    <xf numFmtId="0" fontId="6" fillId="2" borderId="3" xfId="0" applyFont="1" applyFill="1" applyBorder="1" applyAlignment="1">
      <alignment vertical="center"/>
    </xf>
    <xf numFmtId="179" fontId="3" fillId="2" borderId="12" xfId="0" applyNumberFormat="1" applyFont="1" applyFill="1" applyBorder="1" applyAlignment="1">
      <alignment vertical="center"/>
    </xf>
    <xf numFmtId="178" fontId="3" fillId="2" borderId="0" xfId="0" applyNumberFormat="1" applyFont="1" applyFill="1" applyAlignment="1">
      <alignment vertical="center"/>
    </xf>
    <xf numFmtId="0" fontId="37" fillId="2" borderId="0" xfId="0" applyFont="1" applyFill="1" applyAlignment="1">
      <alignment horizontal="right" vertical="center"/>
    </xf>
    <xf numFmtId="0" fontId="0" fillId="2" borderId="11" xfId="0" applyFill="1" applyBorder="1" applyAlignment="1">
      <alignment vertical="center"/>
    </xf>
    <xf numFmtId="0" fontId="0" fillId="2" borderId="12" xfId="0" applyFill="1" applyBorder="1" applyAlignment="1">
      <alignment vertical="center"/>
    </xf>
    <xf numFmtId="0" fontId="6" fillId="2" borderId="0" xfId="0" applyFont="1" applyFill="1" applyAlignment="1">
      <alignment horizontal="left" vertical="top"/>
    </xf>
    <xf numFmtId="0" fontId="6" fillId="2" borderId="11" xfId="0" applyFont="1" applyFill="1" applyBorder="1" applyAlignment="1">
      <alignment vertical="center"/>
    </xf>
    <xf numFmtId="0" fontId="6" fillId="2" borderId="0" xfId="0" quotePrefix="1" applyFont="1" applyFill="1" applyAlignment="1">
      <alignment horizontal="right" vertical="top"/>
    </xf>
    <xf numFmtId="0" fontId="6" fillId="2" borderId="0" xfId="0" quotePrefix="1" applyFont="1" applyFill="1" applyAlignment="1">
      <alignment horizontal="right" vertical="center"/>
    </xf>
    <xf numFmtId="0" fontId="0" fillId="2" borderId="3" xfId="0" applyFill="1" applyBorder="1" applyAlignment="1">
      <alignment vertical="center"/>
    </xf>
    <xf numFmtId="178" fontId="6" fillId="2" borderId="10" xfId="0" applyNumberFormat="1" applyFont="1" applyFill="1" applyBorder="1" applyAlignment="1" applyProtection="1">
      <alignment vertical="center"/>
      <protection locked="0"/>
    </xf>
    <xf numFmtId="178" fontId="6" fillId="2" borderId="0" xfId="0" applyNumberFormat="1" applyFont="1" applyFill="1" applyAlignment="1" applyProtection="1">
      <alignment horizontal="left" vertical="center"/>
      <protection locked="0"/>
    </xf>
    <xf numFmtId="178" fontId="6" fillId="2" borderId="0" xfId="0" applyNumberFormat="1" applyFont="1" applyFill="1" applyAlignment="1" applyProtection="1">
      <alignment vertical="center"/>
      <protection locked="0"/>
    </xf>
    <xf numFmtId="178" fontId="6" fillId="0" borderId="1" xfId="0" applyNumberFormat="1" applyFont="1" applyBorder="1" applyAlignment="1" applyProtection="1">
      <alignment horizontal="right" vertical="center"/>
      <protection locked="0"/>
    </xf>
    <xf numFmtId="176" fontId="6" fillId="2" borderId="12" xfId="0" applyNumberFormat="1" applyFont="1" applyFill="1" applyBorder="1" applyAlignment="1" applyProtection="1">
      <alignment vertical="center"/>
      <protection locked="0"/>
    </xf>
    <xf numFmtId="197" fontId="6" fillId="2" borderId="10" xfId="0" applyNumberFormat="1" applyFont="1" applyFill="1" applyBorder="1" applyAlignment="1" applyProtection="1">
      <alignment horizontal="left" vertical="center"/>
      <protection locked="0"/>
    </xf>
    <xf numFmtId="0" fontId="0" fillId="10" borderId="71" xfId="0" applyFill="1" applyBorder="1" applyProtection="1">
      <protection locked="0"/>
    </xf>
    <xf numFmtId="0" fontId="6" fillId="10" borderId="72" xfId="0" applyFont="1" applyFill="1" applyBorder="1" applyProtection="1">
      <protection locked="0"/>
    </xf>
    <xf numFmtId="0" fontId="0" fillId="10" borderId="72" xfId="0" applyFill="1" applyBorder="1" applyProtection="1">
      <protection locked="0"/>
    </xf>
    <xf numFmtId="0" fontId="0" fillId="10" borderId="73" xfId="0" applyFill="1" applyBorder="1" applyProtection="1">
      <protection locked="0"/>
    </xf>
    <xf numFmtId="0" fontId="0" fillId="10" borderId="74" xfId="0" applyFill="1" applyBorder="1" applyProtection="1">
      <protection locked="0"/>
    </xf>
    <xf numFmtId="0" fontId="6" fillId="2" borderId="3" xfId="0" applyFont="1" applyFill="1" applyBorder="1" applyAlignment="1" applyProtection="1">
      <alignment vertical="center"/>
      <protection locked="0"/>
    </xf>
    <xf numFmtId="0" fontId="0" fillId="2" borderId="9" xfId="0" applyFill="1" applyBorder="1" applyProtection="1">
      <protection locked="0"/>
    </xf>
    <xf numFmtId="0" fontId="0" fillId="10" borderId="75" xfId="0" applyFill="1" applyBorder="1" applyProtection="1">
      <protection locked="0"/>
    </xf>
    <xf numFmtId="176" fontId="6" fillId="2" borderId="9" xfId="0" applyNumberFormat="1" applyFont="1" applyFill="1" applyBorder="1" applyAlignment="1" applyProtection="1">
      <alignment vertical="center"/>
      <protection locked="0"/>
    </xf>
    <xf numFmtId="176" fontId="6" fillId="2" borderId="10" xfId="0" applyNumberFormat="1" applyFont="1" applyFill="1" applyBorder="1" applyAlignment="1" applyProtection="1">
      <alignment vertical="center"/>
      <protection locked="0"/>
    </xf>
    <xf numFmtId="178" fontId="6" fillId="2" borderId="9" xfId="0" applyNumberFormat="1" applyFont="1" applyFill="1" applyBorder="1" applyAlignment="1" applyProtection="1">
      <alignment vertical="center"/>
      <protection locked="0"/>
    </xf>
    <xf numFmtId="0" fontId="6" fillId="11" borderId="11" xfId="0" applyFont="1" applyFill="1" applyBorder="1" applyAlignment="1" applyProtection="1">
      <alignment vertical="center"/>
      <protection locked="0"/>
    </xf>
    <xf numFmtId="0" fontId="6" fillId="11" borderId="1" xfId="0" applyFont="1" applyFill="1" applyBorder="1" applyAlignment="1" applyProtection="1">
      <alignment vertical="center"/>
      <protection locked="0"/>
    </xf>
    <xf numFmtId="188" fontId="3" fillId="2" borderId="1" xfId="0" applyNumberFormat="1" applyFont="1" applyFill="1" applyBorder="1" applyAlignment="1" applyProtection="1">
      <alignment vertical="center"/>
      <protection locked="0"/>
    </xf>
    <xf numFmtId="178" fontId="6" fillId="2" borderId="13" xfId="0" applyNumberFormat="1" applyFont="1" applyFill="1" applyBorder="1" applyAlignment="1" applyProtection="1">
      <alignment horizontal="left" vertical="center"/>
      <protection locked="0"/>
    </xf>
    <xf numFmtId="0" fontId="0" fillId="2" borderId="1" xfId="0" applyFill="1" applyBorder="1" applyAlignment="1" applyProtection="1">
      <alignment vertical="center"/>
      <protection locked="0"/>
    </xf>
    <xf numFmtId="0" fontId="0" fillId="2" borderId="12" xfId="0" applyFill="1" applyBorder="1" applyAlignment="1" applyProtection="1">
      <alignment vertical="center"/>
      <protection locked="0"/>
    </xf>
    <xf numFmtId="0" fontId="6" fillId="10" borderId="0" xfId="0" applyFont="1" applyFill="1" applyProtection="1">
      <protection locked="0"/>
    </xf>
    <xf numFmtId="0" fontId="6" fillId="10" borderId="0" xfId="0" applyFont="1" applyFill="1" applyAlignment="1" applyProtection="1">
      <alignment horizontal="center" vertical="center"/>
      <protection locked="0"/>
    </xf>
    <xf numFmtId="0" fontId="6" fillId="10" borderId="0" xfId="0" applyFont="1" applyFill="1" applyAlignment="1" applyProtection="1">
      <alignment horizontal="right" vertical="center"/>
      <protection locked="0"/>
    </xf>
    <xf numFmtId="0" fontId="6" fillId="10" borderId="0" xfId="0" applyFont="1" applyFill="1" applyAlignment="1" applyProtection="1">
      <alignment vertical="center"/>
      <protection locked="0"/>
    </xf>
    <xf numFmtId="189" fontId="6" fillId="10" borderId="0" xfId="0" applyNumberFormat="1" applyFont="1" applyFill="1" applyAlignment="1" applyProtection="1">
      <alignment vertical="center"/>
      <protection locked="0"/>
    </xf>
    <xf numFmtId="176" fontId="6" fillId="10" borderId="0" xfId="0" applyNumberFormat="1" applyFont="1" applyFill="1" applyAlignment="1" applyProtection="1">
      <alignment horizontal="right" vertical="center"/>
      <protection locked="0"/>
    </xf>
    <xf numFmtId="0" fontId="6" fillId="2" borderId="9" xfId="0" applyFont="1" applyFill="1" applyBorder="1" applyAlignment="1" applyProtection="1">
      <alignment vertical="center"/>
      <protection locked="0"/>
    </xf>
    <xf numFmtId="0" fontId="0" fillId="10" borderId="0" xfId="0" applyFill="1" applyProtection="1">
      <protection locked="0"/>
    </xf>
    <xf numFmtId="0" fontId="3" fillId="10" borderId="0" xfId="0" applyFont="1" applyFill="1" applyAlignment="1" applyProtection="1">
      <alignment vertical="center" shrinkToFit="1"/>
      <protection locked="0"/>
    </xf>
    <xf numFmtId="0" fontId="0" fillId="10" borderId="76" xfId="0" applyFill="1" applyBorder="1" applyProtection="1">
      <protection locked="0"/>
    </xf>
    <xf numFmtId="0" fontId="0" fillId="10" borderId="77" xfId="0" applyFill="1" applyBorder="1" applyProtection="1">
      <protection locked="0"/>
    </xf>
    <xf numFmtId="0" fontId="0" fillId="10" borderId="78" xfId="0" applyFill="1" applyBorder="1" applyProtection="1">
      <protection locked="0"/>
    </xf>
    <xf numFmtId="0" fontId="0" fillId="2" borderId="14" xfId="0" applyFill="1" applyBorder="1" applyProtection="1">
      <protection locked="0"/>
    </xf>
    <xf numFmtId="0" fontId="6" fillId="2" borderId="14" xfId="0" applyFont="1" applyFill="1" applyBorder="1" applyAlignment="1" applyProtection="1">
      <alignment vertical="top"/>
      <protection locked="0"/>
    </xf>
    <xf numFmtId="0" fontId="33" fillId="2" borderId="14" xfId="0" applyFont="1" applyFill="1" applyBorder="1" applyAlignment="1" applyProtection="1">
      <alignment horizontal="center" vertical="center"/>
      <protection locked="0"/>
    </xf>
    <xf numFmtId="0" fontId="33" fillId="2" borderId="13" xfId="0" applyFont="1" applyFill="1" applyBorder="1" applyAlignment="1" applyProtection="1">
      <alignment horizontal="center" vertical="center"/>
      <protection locked="0"/>
    </xf>
    <xf numFmtId="0" fontId="49" fillId="3" borderId="0" xfId="0" applyFont="1" applyFill="1" applyAlignment="1">
      <alignment vertical="center"/>
    </xf>
    <xf numFmtId="0" fontId="3" fillId="2" borderId="8" xfId="0" applyFont="1" applyFill="1" applyBorder="1" applyAlignment="1" applyProtection="1">
      <alignment horizontal="left" vertical="center"/>
      <protection locked="0"/>
    </xf>
    <xf numFmtId="0" fontId="6" fillId="11" borderId="15" xfId="0" applyFont="1" applyFill="1" applyBorder="1" applyAlignment="1" applyProtection="1">
      <alignment horizontal="center" vertical="center"/>
      <protection locked="0"/>
    </xf>
    <xf numFmtId="0" fontId="6" fillId="2" borderId="14" xfId="0" applyFont="1" applyFill="1" applyBorder="1" applyAlignment="1" applyProtection="1">
      <alignment horizontal="center" vertical="center"/>
      <protection locked="0"/>
    </xf>
    <xf numFmtId="178" fontId="3" fillId="2" borderId="3" xfId="0" applyNumberFormat="1" applyFont="1" applyFill="1" applyBorder="1" applyAlignment="1" applyProtection="1">
      <alignment vertical="center"/>
      <protection locked="0"/>
    </xf>
    <xf numFmtId="0" fontId="5" fillId="2" borderId="8" xfId="0" applyFont="1" applyFill="1" applyBorder="1" applyAlignment="1" applyProtection="1">
      <alignment vertical="center"/>
      <protection locked="0"/>
    </xf>
    <xf numFmtId="0" fontId="6" fillId="11" borderId="6" xfId="0" applyFont="1" applyFill="1" applyBorder="1" applyAlignment="1" applyProtection="1">
      <alignment vertical="center" wrapText="1"/>
      <protection locked="0"/>
    </xf>
    <xf numFmtId="0" fontId="6" fillId="11" borderId="12" xfId="0" applyFont="1" applyFill="1" applyBorder="1" applyAlignment="1" applyProtection="1">
      <alignment vertical="center" wrapText="1"/>
      <protection locked="0"/>
    </xf>
    <xf numFmtId="0" fontId="6" fillId="11" borderId="11" xfId="0" applyFont="1" applyFill="1" applyBorder="1" applyAlignment="1" applyProtection="1">
      <alignment horizontal="center" vertical="center"/>
      <protection locked="0"/>
    </xf>
    <xf numFmtId="0" fontId="6" fillId="11" borderId="12" xfId="0" applyFont="1" applyFill="1" applyBorder="1" applyAlignment="1" applyProtection="1">
      <alignment horizontal="center" vertical="center"/>
      <protection locked="0"/>
    </xf>
    <xf numFmtId="0" fontId="6" fillId="11" borderId="6" xfId="0" applyFont="1" applyFill="1" applyBorder="1" applyAlignment="1">
      <alignment vertical="center"/>
    </xf>
    <xf numFmtId="0" fontId="6" fillId="11" borderId="0" xfId="0" applyFont="1" applyFill="1" applyAlignment="1">
      <alignment horizontal="right" vertical="center"/>
    </xf>
    <xf numFmtId="0" fontId="0" fillId="11" borderId="11" xfId="0" applyFill="1" applyBorder="1" applyAlignment="1">
      <alignment vertical="center"/>
    </xf>
    <xf numFmtId="0" fontId="6" fillId="11" borderId="1" xfId="0" applyFont="1" applyFill="1" applyBorder="1" applyAlignment="1">
      <alignment vertical="center"/>
    </xf>
    <xf numFmtId="0" fontId="6" fillId="11" borderId="1" xfId="0" applyFont="1" applyFill="1" applyBorder="1" applyAlignment="1">
      <alignment horizontal="right" vertical="center"/>
    </xf>
    <xf numFmtId="0" fontId="6" fillId="11" borderId="3" xfId="0" applyFont="1" applyFill="1" applyBorder="1" applyAlignment="1">
      <alignment vertical="center"/>
    </xf>
    <xf numFmtId="0" fontId="6" fillId="11" borderId="9" xfId="0" applyFont="1" applyFill="1" applyBorder="1" applyAlignment="1">
      <alignment vertical="center"/>
    </xf>
    <xf numFmtId="0" fontId="0" fillId="11" borderId="6" xfId="0" applyFill="1" applyBorder="1" applyAlignment="1">
      <alignment vertical="center"/>
    </xf>
    <xf numFmtId="0" fontId="0" fillId="11" borderId="10" xfId="0" applyFill="1" applyBorder="1" applyAlignment="1">
      <alignment vertical="center"/>
    </xf>
    <xf numFmtId="0" fontId="0" fillId="11" borderId="1" xfId="0" applyFill="1" applyBorder="1" applyAlignment="1">
      <alignment vertical="center"/>
    </xf>
    <xf numFmtId="0" fontId="0" fillId="11" borderId="12" xfId="0" applyFill="1" applyBorder="1" applyAlignment="1">
      <alignment vertical="center"/>
    </xf>
    <xf numFmtId="0" fontId="19" fillId="2" borderId="0" xfId="0" applyFont="1" applyFill="1" applyAlignment="1" applyProtection="1">
      <alignment horizontal="right"/>
      <protection locked="0"/>
    </xf>
    <xf numFmtId="0" fontId="19" fillId="3" borderId="21" xfId="0" applyFont="1" applyFill="1" applyBorder="1" applyProtection="1">
      <protection locked="0"/>
    </xf>
    <xf numFmtId="0" fontId="19" fillId="3" borderId="0" xfId="0" applyFont="1" applyFill="1" applyProtection="1">
      <protection locked="0"/>
    </xf>
    <xf numFmtId="0" fontId="19" fillId="3" borderId="21" xfId="0" applyFont="1" applyFill="1" applyBorder="1" applyAlignment="1" applyProtection="1">
      <alignment horizontal="right"/>
      <protection locked="0"/>
    </xf>
    <xf numFmtId="0" fontId="21" fillId="2" borderId="0" xfId="0" applyFont="1" applyFill="1" applyAlignment="1" applyProtection="1">
      <alignment horizontal="center" vertical="center"/>
      <protection locked="0"/>
    </xf>
    <xf numFmtId="0" fontId="19" fillId="2" borderId="0" xfId="0" applyFont="1" applyFill="1" applyAlignment="1" applyProtection="1">
      <alignment horizontal="center" vertical="center"/>
      <protection locked="0"/>
    </xf>
    <xf numFmtId="0" fontId="19" fillId="2" borderId="0" xfId="0" applyFont="1" applyFill="1" applyAlignment="1" applyProtection="1">
      <alignment horizontal="centerContinuous"/>
      <protection locked="0"/>
    </xf>
    <xf numFmtId="0" fontId="19" fillId="3" borderId="21" xfId="0" applyFont="1" applyFill="1" applyBorder="1" applyAlignment="1" applyProtection="1">
      <alignment horizontal="centerContinuous"/>
      <protection locked="0"/>
    </xf>
    <xf numFmtId="0" fontId="19" fillId="2" borderId="0" xfId="0" applyFont="1" applyFill="1" applyAlignment="1" applyProtection="1">
      <alignment horizontal="left" vertical="top" wrapText="1"/>
      <protection locked="0"/>
    </xf>
    <xf numFmtId="0" fontId="19" fillId="3" borderId="21" xfId="0" applyFont="1" applyFill="1" applyBorder="1" applyAlignment="1" applyProtection="1">
      <alignment horizontal="left" vertical="top" wrapText="1"/>
      <protection locked="0"/>
    </xf>
    <xf numFmtId="0" fontId="19" fillId="2" borderId="0" xfId="0" applyFont="1" applyFill="1" applyAlignment="1" applyProtection="1">
      <alignment horizontal="left" vertical="center" wrapText="1"/>
      <protection locked="0"/>
    </xf>
    <xf numFmtId="0" fontId="19" fillId="2" borderId="0" xfId="0" applyFont="1" applyFill="1" applyAlignment="1" applyProtection="1">
      <alignment horizontal="center" vertical="center" wrapText="1"/>
      <protection locked="0"/>
    </xf>
    <xf numFmtId="0" fontId="19" fillId="2" borderId="0" xfId="0" applyFont="1" applyFill="1" applyAlignment="1" applyProtection="1">
      <alignment horizontal="left" vertical="center"/>
      <protection locked="0"/>
    </xf>
    <xf numFmtId="0" fontId="19" fillId="2" borderId="0" xfId="0" applyFont="1" applyFill="1" applyAlignment="1" applyProtection="1">
      <alignment vertical="top" wrapText="1"/>
      <protection locked="0"/>
    </xf>
    <xf numFmtId="0" fontId="3" fillId="2" borderId="0" xfId="0" applyFont="1" applyFill="1" applyProtection="1">
      <protection locked="0"/>
    </xf>
    <xf numFmtId="0" fontId="3" fillId="2" borderId="0" xfId="0" applyFont="1" applyFill="1" applyAlignment="1" applyProtection="1">
      <alignment horizontal="center" vertical="center" wrapText="1"/>
      <protection locked="0"/>
    </xf>
    <xf numFmtId="0" fontId="19" fillId="2" borderId="0" xfId="0" applyFont="1" applyFill="1" applyAlignment="1" applyProtection="1">
      <alignment horizontal="right" vertical="center"/>
      <protection locked="0"/>
    </xf>
    <xf numFmtId="0" fontId="6" fillId="3" borderId="0" xfId="0" applyFont="1" applyFill="1" applyAlignment="1">
      <alignment horizontal="left" vertical="top" wrapText="1"/>
    </xf>
    <xf numFmtId="0" fontId="6" fillId="11" borderId="3" xfId="0" applyFont="1" applyFill="1" applyBorder="1" applyAlignment="1" applyProtection="1">
      <alignment horizontal="center" vertical="center"/>
      <protection locked="0"/>
    </xf>
    <xf numFmtId="0" fontId="6" fillId="11" borderId="9" xfId="0" applyFont="1" applyFill="1" applyBorder="1" applyAlignment="1" applyProtection="1">
      <alignment horizontal="center" vertical="center"/>
      <protection locked="0"/>
    </xf>
    <xf numFmtId="0" fontId="6" fillId="11" borderId="11" xfId="0" applyFont="1" applyFill="1" applyBorder="1" applyAlignment="1" applyProtection="1">
      <alignment horizontal="center" vertical="center"/>
      <protection locked="0"/>
    </xf>
    <xf numFmtId="0" fontId="6" fillId="11" borderId="12" xfId="0" applyFont="1" applyFill="1" applyBorder="1" applyAlignment="1" applyProtection="1">
      <alignment horizontal="center" vertical="center"/>
      <protection locked="0"/>
    </xf>
    <xf numFmtId="0" fontId="31" fillId="3" borderId="0" xfId="0" applyFont="1" applyFill="1" applyAlignment="1">
      <alignment horizontal="left" vertical="top"/>
    </xf>
    <xf numFmtId="0" fontId="6" fillId="11" borderId="15" xfId="0" applyFont="1" applyFill="1" applyBorder="1" applyAlignment="1" applyProtection="1">
      <alignment horizontal="center" vertical="center"/>
      <protection locked="0"/>
    </xf>
    <xf numFmtId="0" fontId="6" fillId="11" borderId="13" xfId="0" applyFont="1" applyFill="1" applyBorder="1" applyAlignment="1" applyProtection="1">
      <alignment horizontal="center" vertical="center"/>
      <protection locked="0"/>
    </xf>
    <xf numFmtId="0" fontId="6" fillId="11" borderId="15" xfId="0" applyFont="1" applyFill="1" applyBorder="1" applyAlignment="1" applyProtection="1">
      <alignment horizontal="left" vertical="center"/>
      <protection locked="0"/>
    </xf>
    <xf numFmtId="0" fontId="6" fillId="11" borderId="14" xfId="0" applyFont="1" applyFill="1" applyBorder="1" applyAlignment="1" applyProtection="1">
      <alignment horizontal="left" vertical="center"/>
      <protection locked="0"/>
    </xf>
    <xf numFmtId="0" fontId="6" fillId="11" borderId="13" xfId="0" applyFont="1" applyFill="1" applyBorder="1" applyAlignment="1" applyProtection="1">
      <alignment horizontal="left" vertical="center"/>
      <protection locked="0"/>
    </xf>
    <xf numFmtId="0" fontId="6" fillId="11" borderId="3" xfId="0" applyFont="1" applyFill="1" applyBorder="1" applyAlignment="1" applyProtection="1">
      <alignment horizontal="center" vertical="center" wrapText="1"/>
      <protection locked="0"/>
    </xf>
    <xf numFmtId="0" fontId="6" fillId="11" borderId="8" xfId="0" applyFont="1" applyFill="1" applyBorder="1" applyAlignment="1" applyProtection="1">
      <alignment horizontal="center" vertical="center" wrapText="1"/>
      <protection locked="0"/>
    </xf>
    <xf numFmtId="0" fontId="6" fillId="11" borderId="11" xfId="0" applyFont="1" applyFill="1" applyBorder="1" applyAlignment="1" applyProtection="1">
      <alignment horizontal="center" vertical="center" wrapText="1"/>
      <protection locked="0"/>
    </xf>
    <xf numFmtId="0" fontId="6" fillId="11" borderId="1" xfId="0" applyFont="1" applyFill="1" applyBorder="1" applyAlignment="1" applyProtection="1">
      <alignment horizontal="center" vertical="center" wrapText="1"/>
      <protection locked="0"/>
    </xf>
    <xf numFmtId="0" fontId="26" fillId="11" borderId="15" xfId="0" applyFont="1" applyFill="1" applyBorder="1" applyAlignment="1" applyProtection="1">
      <alignment horizontal="left" vertical="center"/>
      <protection locked="0"/>
    </xf>
    <xf numFmtId="0" fontId="26" fillId="11" borderId="14" xfId="0" applyFont="1" applyFill="1" applyBorder="1" applyAlignment="1" applyProtection="1">
      <alignment horizontal="left" vertical="center"/>
      <protection locked="0"/>
    </xf>
    <xf numFmtId="0" fontId="26" fillId="11" borderId="13" xfId="0" applyFont="1" applyFill="1" applyBorder="1" applyAlignment="1" applyProtection="1">
      <alignment horizontal="left" vertical="center"/>
      <protection locked="0"/>
    </xf>
    <xf numFmtId="0" fontId="6" fillId="2" borderId="1" xfId="0" applyFont="1" applyFill="1" applyBorder="1" applyAlignment="1" applyProtection="1">
      <alignment horizontal="center" vertical="center" shrinkToFit="1"/>
      <protection locked="0"/>
    </xf>
    <xf numFmtId="0" fontId="3" fillId="0" borderId="0" xfId="0" applyFont="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50" fillId="2" borderId="85" xfId="0" applyFont="1" applyFill="1" applyBorder="1" applyAlignment="1" applyProtection="1">
      <alignment horizontal="center" vertical="center"/>
      <protection locked="0"/>
    </xf>
    <xf numFmtId="0" fontId="50" fillId="2" borderId="0" xfId="0" applyFont="1" applyFill="1" applyAlignment="1" applyProtection="1">
      <alignment horizontal="center" vertical="center"/>
      <protection locked="0"/>
    </xf>
    <xf numFmtId="0" fontId="51" fillId="2" borderId="14" xfId="0" applyFont="1" applyFill="1" applyBorder="1" applyAlignment="1">
      <alignment horizontal="center" vertical="center" wrapText="1" shrinkToFit="1"/>
    </xf>
    <xf numFmtId="0" fontId="51" fillId="2" borderId="13" xfId="0" applyFont="1" applyFill="1" applyBorder="1" applyAlignment="1">
      <alignment horizontal="center" vertical="center" wrapText="1" shrinkToFit="1"/>
    </xf>
    <xf numFmtId="0" fontId="31" fillId="3" borderId="0" xfId="0" applyFont="1" applyFill="1" applyAlignment="1">
      <alignment horizontal="left" vertical="center" wrapText="1"/>
    </xf>
    <xf numFmtId="0" fontId="3" fillId="2" borderId="56" xfId="0" applyFont="1" applyFill="1" applyBorder="1" applyAlignment="1" applyProtection="1">
      <alignment horizontal="left" vertical="center"/>
      <protection locked="0"/>
    </xf>
    <xf numFmtId="0" fontId="3" fillId="2" borderId="79" xfId="0" applyFont="1" applyFill="1" applyBorder="1" applyAlignment="1" applyProtection="1">
      <alignment horizontal="left" vertical="center"/>
      <protection locked="0"/>
    </xf>
    <xf numFmtId="0" fontId="6" fillId="11" borderId="3" xfId="0" applyFont="1" applyFill="1" applyBorder="1" applyAlignment="1">
      <alignment horizontal="center" vertical="center" wrapText="1"/>
    </xf>
    <xf numFmtId="0" fontId="6" fillId="11" borderId="8" xfId="0" applyFont="1" applyFill="1" applyBorder="1" applyAlignment="1">
      <alignment horizontal="center" vertical="center" wrapText="1"/>
    </xf>
    <xf numFmtId="0" fontId="6" fillId="11" borderId="9" xfId="0" applyFont="1" applyFill="1" applyBorder="1" applyAlignment="1">
      <alignment horizontal="center" vertical="center" wrapText="1"/>
    </xf>
    <xf numFmtId="0" fontId="6" fillId="11" borderId="6" xfId="0" applyFont="1" applyFill="1" applyBorder="1" applyAlignment="1">
      <alignment horizontal="center" vertical="center" wrapText="1"/>
    </xf>
    <xf numFmtId="0" fontId="6" fillId="11" borderId="0" xfId="0" applyFont="1" applyFill="1" applyAlignment="1">
      <alignment horizontal="center" vertical="center" wrapText="1"/>
    </xf>
    <xf numFmtId="0" fontId="6" fillId="11" borderId="10" xfId="0" applyFont="1" applyFill="1" applyBorder="1" applyAlignment="1">
      <alignment horizontal="center" vertical="center" wrapText="1"/>
    </xf>
    <xf numFmtId="0" fontId="3" fillId="0" borderId="3" xfId="0" applyFont="1" applyBorder="1" applyAlignment="1" applyProtection="1">
      <alignment horizontal="left" vertical="top" wrapText="1"/>
      <protection locked="0"/>
    </xf>
    <xf numFmtId="0" fontId="3" fillId="0" borderId="8"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0" fontId="3" fillId="0" borderId="11"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3" fillId="0" borderId="12" xfId="0" applyFont="1" applyBorder="1" applyAlignment="1" applyProtection="1">
      <alignment horizontal="left" vertical="top" wrapText="1"/>
      <protection locked="0"/>
    </xf>
    <xf numFmtId="0" fontId="6" fillId="11" borderId="15" xfId="0" applyFont="1" applyFill="1" applyBorder="1" applyAlignment="1">
      <alignment horizontal="center" vertical="center"/>
    </xf>
    <xf numFmtId="0" fontId="6" fillId="11" borderId="14" xfId="0" applyFont="1" applyFill="1" applyBorder="1" applyAlignment="1">
      <alignment horizontal="center" vertical="center"/>
    </xf>
    <xf numFmtId="0" fontId="6" fillId="11" borderId="13" xfId="0" applyFont="1" applyFill="1" applyBorder="1" applyAlignment="1">
      <alignment horizontal="center" vertical="center"/>
    </xf>
    <xf numFmtId="0" fontId="3" fillId="0" borderId="14"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3" fillId="2" borderId="1" xfId="0" applyFont="1" applyFill="1" applyBorder="1" applyAlignment="1" applyProtection="1">
      <alignment horizontal="center" vertical="center"/>
      <protection locked="0"/>
    </xf>
    <xf numFmtId="0" fontId="3" fillId="2" borderId="14" xfId="0" applyFont="1" applyFill="1" applyBorder="1" applyAlignment="1" applyProtection="1">
      <alignment horizontal="center" vertical="center"/>
      <protection locked="0"/>
    </xf>
    <xf numFmtId="0" fontId="6" fillId="11" borderId="11" xfId="0" applyFont="1" applyFill="1" applyBorder="1" applyAlignment="1">
      <alignment horizontal="center" vertical="center" wrapText="1"/>
    </xf>
    <xf numFmtId="0" fontId="6" fillId="11" borderId="1" xfId="0" applyFont="1" applyFill="1" applyBorder="1" applyAlignment="1">
      <alignment horizontal="center" vertical="center" wrapText="1"/>
    </xf>
    <xf numFmtId="0" fontId="3" fillId="2" borderId="8" xfId="0" applyFont="1" applyFill="1" applyBorder="1" applyAlignment="1" applyProtection="1">
      <alignment horizontal="center" vertical="center"/>
      <protection locked="0"/>
    </xf>
    <xf numFmtId="0" fontId="4" fillId="2" borderId="0" xfId="0" applyFont="1" applyFill="1" applyAlignment="1">
      <alignment horizontal="center" vertical="center"/>
    </xf>
    <xf numFmtId="31" fontId="0" fillId="2" borderId="0" xfId="0" applyNumberFormat="1" applyFill="1" applyAlignment="1" applyProtection="1">
      <alignment horizontal="right" vertical="center"/>
      <protection locked="0"/>
    </xf>
    <xf numFmtId="0" fontId="0" fillId="2" borderId="0" xfId="0" applyFill="1" applyAlignment="1" applyProtection="1">
      <alignment horizontal="right" vertical="center"/>
      <protection locked="0"/>
    </xf>
    <xf numFmtId="0" fontId="3" fillId="2" borderId="0" xfId="0" applyFont="1" applyFill="1" applyAlignment="1" applyProtection="1">
      <alignment horizontal="left" vertical="center" wrapText="1"/>
      <protection locked="0"/>
    </xf>
    <xf numFmtId="0" fontId="24" fillId="2" borderId="0" xfId="0" applyFont="1" applyFill="1" applyAlignment="1">
      <alignment horizontal="right" vertical="center"/>
    </xf>
    <xf numFmtId="49" fontId="3" fillId="2" borderId="0" xfId="0" applyNumberFormat="1" applyFont="1" applyFill="1" applyAlignment="1" applyProtection="1">
      <alignment horizontal="center" vertical="center"/>
      <protection locked="0"/>
    </xf>
    <xf numFmtId="0" fontId="6" fillId="11" borderId="8" xfId="0" applyFont="1" applyFill="1" applyBorder="1" applyAlignment="1">
      <alignment horizontal="center" vertical="center"/>
    </xf>
    <xf numFmtId="0" fontId="6" fillId="11" borderId="9" xfId="0" applyFont="1" applyFill="1" applyBorder="1" applyAlignment="1">
      <alignment horizontal="center" vertical="center"/>
    </xf>
    <xf numFmtId="0" fontId="6" fillId="11" borderId="1" xfId="0" applyFont="1" applyFill="1" applyBorder="1" applyAlignment="1">
      <alignment horizontal="center" vertical="center"/>
    </xf>
    <xf numFmtId="0" fontId="6" fillId="11" borderId="12" xfId="0" applyFont="1" applyFill="1" applyBorder="1" applyAlignment="1">
      <alignment horizontal="center" vertical="center"/>
    </xf>
    <xf numFmtId="0" fontId="3" fillId="2" borderId="11" xfId="0" applyFont="1" applyFill="1" applyBorder="1" applyAlignment="1" applyProtection="1">
      <alignment horizontal="left" vertical="center" shrinkToFit="1"/>
      <protection locked="0"/>
    </xf>
    <xf numFmtId="0" fontId="3" fillId="2" borderId="1" xfId="0" applyFont="1" applyFill="1" applyBorder="1" applyAlignment="1" applyProtection="1">
      <alignment horizontal="left" vertical="center" shrinkToFit="1"/>
      <protection locked="0"/>
    </xf>
    <xf numFmtId="0" fontId="3" fillId="2" borderId="12" xfId="0" applyFont="1" applyFill="1" applyBorder="1" applyAlignment="1" applyProtection="1">
      <alignment horizontal="left" vertical="center" shrinkToFit="1"/>
      <protection locked="0"/>
    </xf>
    <xf numFmtId="0" fontId="6" fillId="2" borderId="1" xfId="0" applyFont="1" applyFill="1" applyBorder="1" applyAlignment="1" applyProtection="1">
      <alignment horizontal="left" vertical="center" shrinkToFit="1"/>
      <protection locked="0"/>
    </xf>
    <xf numFmtId="0" fontId="3" fillId="2" borderId="15" xfId="0" applyFont="1" applyFill="1" applyBorder="1" applyAlignment="1" applyProtection="1">
      <alignment horizontal="left" vertical="center" shrinkToFit="1"/>
      <protection locked="0"/>
    </xf>
    <xf numFmtId="0" fontId="3" fillId="2" borderId="14" xfId="0" applyFont="1" applyFill="1" applyBorder="1" applyAlignment="1" applyProtection="1">
      <alignment horizontal="left" vertical="center" shrinkToFit="1"/>
      <protection locked="0"/>
    </xf>
    <xf numFmtId="0" fontId="3" fillId="2" borderId="13" xfId="0" applyFont="1" applyFill="1" applyBorder="1" applyAlignment="1" applyProtection="1">
      <alignment horizontal="left" vertical="center" shrinkToFit="1"/>
      <protection locked="0"/>
    </xf>
    <xf numFmtId="0" fontId="31" fillId="3" borderId="0" xfId="0" applyFont="1" applyFill="1" applyAlignment="1">
      <alignment horizontal="right" vertical="top"/>
    </xf>
    <xf numFmtId="183" fontId="3" fillId="2" borderId="15" xfId="0" applyNumberFormat="1" applyFont="1" applyFill="1" applyBorder="1" applyAlignment="1" applyProtection="1">
      <alignment horizontal="center" vertical="center"/>
      <protection locked="0"/>
    </xf>
    <xf numFmtId="183" fontId="3" fillId="2" borderId="14" xfId="0" applyNumberFormat="1" applyFont="1" applyFill="1" applyBorder="1" applyAlignment="1" applyProtection="1">
      <alignment horizontal="center" vertical="center"/>
      <protection locked="0"/>
    </xf>
    <xf numFmtId="183" fontId="3" fillId="2" borderId="13" xfId="0" applyNumberFormat="1" applyFont="1" applyFill="1" applyBorder="1" applyAlignment="1" applyProtection="1">
      <alignment horizontal="center" vertical="center"/>
      <protection locked="0"/>
    </xf>
    <xf numFmtId="177" fontId="3" fillId="2" borderId="15" xfId="0" applyNumberFormat="1" applyFont="1" applyFill="1" applyBorder="1" applyAlignment="1" applyProtection="1">
      <alignment horizontal="center" vertical="center"/>
      <protection locked="0"/>
    </xf>
    <xf numFmtId="177" fontId="3" fillId="2" borderId="14" xfId="0" applyNumberFormat="1" applyFont="1" applyFill="1" applyBorder="1" applyAlignment="1" applyProtection="1">
      <alignment horizontal="center" vertical="center"/>
      <protection locked="0"/>
    </xf>
    <xf numFmtId="177" fontId="3" fillId="2" borderId="13" xfId="0" applyNumberFormat="1" applyFont="1" applyFill="1" applyBorder="1" applyAlignment="1" applyProtection="1">
      <alignment horizontal="center" vertical="center"/>
      <protection locked="0"/>
    </xf>
    <xf numFmtId="55" fontId="3" fillId="2" borderId="15" xfId="0" applyNumberFormat="1" applyFont="1" applyFill="1" applyBorder="1" applyAlignment="1" applyProtection="1">
      <alignment horizontal="center" vertical="center"/>
      <protection locked="0"/>
    </xf>
    <xf numFmtId="55" fontId="3" fillId="2" borderId="14" xfId="0" applyNumberFormat="1" applyFont="1" applyFill="1" applyBorder="1" applyAlignment="1" applyProtection="1">
      <alignment horizontal="center" vertical="center"/>
      <protection locked="0"/>
    </xf>
    <xf numFmtId="55" fontId="3" fillId="2" borderId="13" xfId="0" applyNumberFormat="1" applyFont="1" applyFill="1" applyBorder="1" applyAlignment="1" applyProtection="1">
      <alignment horizontal="center" vertical="center"/>
      <protection locked="0"/>
    </xf>
    <xf numFmtId="0" fontId="6" fillId="11" borderId="6" xfId="0" applyFont="1" applyFill="1" applyBorder="1" applyAlignment="1">
      <alignment horizontal="center" vertical="center"/>
    </xf>
    <xf numFmtId="0" fontId="6" fillId="11" borderId="0" xfId="0" applyFont="1" applyFill="1" applyAlignment="1">
      <alignment horizontal="center" vertical="center"/>
    </xf>
    <xf numFmtId="0" fontId="6" fillId="11" borderId="10" xfId="0" applyFont="1" applyFill="1" applyBorder="1" applyAlignment="1">
      <alignment horizontal="center" vertical="center"/>
    </xf>
    <xf numFmtId="0" fontId="6" fillId="11" borderId="11" xfId="0" applyFont="1" applyFill="1" applyBorder="1" applyAlignment="1">
      <alignment horizontal="center" vertical="center"/>
    </xf>
    <xf numFmtId="0" fontId="6" fillId="2" borderId="3" xfId="0" applyFont="1" applyFill="1" applyBorder="1" applyAlignment="1" applyProtection="1">
      <alignment horizontal="left" vertical="top" wrapText="1"/>
      <protection locked="0"/>
    </xf>
    <xf numFmtId="0" fontId="6" fillId="2" borderId="8" xfId="0" applyFont="1" applyFill="1" applyBorder="1" applyAlignment="1" applyProtection="1">
      <alignment horizontal="left" vertical="top" wrapText="1"/>
      <protection locked="0"/>
    </xf>
    <xf numFmtId="0" fontId="6" fillId="2" borderId="9" xfId="0" applyFont="1" applyFill="1" applyBorder="1" applyAlignment="1" applyProtection="1">
      <alignment horizontal="left" vertical="top" wrapText="1"/>
      <protection locked="0"/>
    </xf>
    <xf numFmtId="0" fontId="6" fillId="2" borderId="6" xfId="0" applyFont="1" applyFill="1" applyBorder="1" applyAlignment="1" applyProtection="1">
      <alignment horizontal="left" vertical="top" wrapText="1"/>
      <protection locked="0"/>
    </xf>
    <xf numFmtId="0" fontId="6" fillId="2" borderId="0" xfId="0" applyFont="1" applyFill="1" applyAlignment="1" applyProtection="1">
      <alignment horizontal="left" vertical="top" wrapText="1"/>
      <protection locked="0"/>
    </xf>
    <xf numFmtId="0" fontId="6" fillId="2" borderId="10" xfId="0" applyFont="1" applyFill="1" applyBorder="1" applyAlignment="1" applyProtection="1">
      <alignment horizontal="left" vertical="top" wrapText="1"/>
      <protection locked="0"/>
    </xf>
    <xf numFmtId="0" fontId="6" fillId="11" borderId="4" xfId="0" applyFont="1" applyFill="1" applyBorder="1" applyAlignment="1">
      <alignment horizontal="center" vertical="center" textRotation="255" wrapText="1"/>
    </xf>
    <xf numFmtId="0" fontId="6" fillId="11" borderId="10" xfId="0" applyFont="1" applyFill="1" applyBorder="1" applyAlignment="1">
      <alignment horizontal="center" vertical="center" textRotation="255" wrapText="1"/>
    </xf>
    <xf numFmtId="0" fontId="6" fillId="11" borderId="5" xfId="0" applyFont="1" applyFill="1" applyBorder="1" applyAlignment="1">
      <alignment horizontal="center" vertical="center" textRotation="255" wrapText="1"/>
    </xf>
    <xf numFmtId="0" fontId="6" fillId="2" borderId="8" xfId="0" applyFont="1" applyFill="1" applyBorder="1" applyAlignment="1">
      <alignment horizontal="center" vertical="center"/>
    </xf>
    <xf numFmtId="0" fontId="6" fillId="2" borderId="9" xfId="0" applyFont="1" applyFill="1" applyBorder="1" applyAlignment="1">
      <alignment horizontal="center" vertical="center"/>
    </xf>
    <xf numFmtId="0" fontId="3" fillId="2" borderId="0" xfId="0" applyFont="1" applyFill="1" applyAlignment="1" applyProtection="1">
      <alignment horizontal="left" vertical="center" shrinkToFit="1"/>
      <protection locked="0"/>
    </xf>
    <xf numFmtId="181" fontId="3" fillId="2" borderId="79" xfId="0" applyNumberFormat="1" applyFont="1" applyFill="1" applyBorder="1" applyAlignment="1" applyProtection="1">
      <alignment horizontal="center" vertical="center"/>
      <protection locked="0"/>
    </xf>
    <xf numFmtId="181" fontId="3" fillId="2" borderId="80" xfId="0" applyNumberFormat="1" applyFont="1" applyFill="1" applyBorder="1" applyAlignment="1" applyProtection="1">
      <alignment horizontal="center" vertical="center"/>
      <protection locked="0"/>
    </xf>
    <xf numFmtId="0" fontId="3" fillId="2" borderId="13" xfId="0" applyFont="1" applyFill="1" applyBorder="1" applyAlignment="1" applyProtection="1">
      <alignment horizontal="center" vertical="center"/>
      <protection locked="0"/>
    </xf>
    <xf numFmtId="0" fontId="3" fillId="2" borderId="79" xfId="0" applyFont="1" applyFill="1" applyBorder="1" applyAlignment="1" applyProtection="1">
      <alignment horizontal="left" vertical="center" shrinkToFit="1"/>
      <protection locked="0"/>
    </xf>
    <xf numFmtId="0" fontId="6" fillId="11" borderId="12" xfId="0" applyFont="1" applyFill="1" applyBorder="1" applyAlignment="1">
      <alignment horizontal="center" vertical="center" wrapText="1"/>
    </xf>
    <xf numFmtId="176" fontId="3" fillId="2" borderId="81" xfId="0" applyNumberFormat="1" applyFont="1" applyFill="1" applyBorder="1" applyAlignment="1" applyProtection="1">
      <alignment horizontal="right" vertical="center"/>
      <protection locked="0"/>
    </xf>
    <xf numFmtId="0" fontId="3" fillId="2" borderId="84" xfId="0" applyFont="1" applyFill="1" applyBorder="1" applyAlignment="1" applyProtection="1">
      <alignment horizontal="right" vertical="center"/>
      <protection locked="0"/>
    </xf>
    <xf numFmtId="182" fontId="3" fillId="2" borderId="1" xfId="0" applyNumberFormat="1" applyFont="1" applyFill="1" applyBorder="1" applyAlignment="1">
      <alignment horizontal="center" vertical="center"/>
    </xf>
    <xf numFmtId="182" fontId="3" fillId="2" borderId="12" xfId="0" applyNumberFormat="1" applyFont="1" applyFill="1" applyBorder="1" applyAlignment="1">
      <alignment horizontal="center" vertical="center"/>
    </xf>
    <xf numFmtId="0" fontId="6" fillId="11" borderId="3" xfId="0" applyFont="1" applyFill="1" applyBorder="1" applyAlignment="1">
      <alignment horizontal="center" wrapText="1"/>
    </xf>
    <xf numFmtId="0" fontId="6" fillId="11" borderId="8" xfId="0" applyFont="1" applyFill="1" applyBorder="1" applyAlignment="1">
      <alignment horizontal="center" wrapText="1"/>
    </xf>
    <xf numFmtId="0" fontId="6" fillId="11" borderId="0" xfId="0" applyFont="1" applyFill="1" applyAlignment="1">
      <alignment horizontal="center" wrapText="1"/>
    </xf>
    <xf numFmtId="178" fontId="6" fillId="15" borderId="8" xfId="0" applyNumberFormat="1" applyFont="1" applyFill="1" applyBorder="1" applyAlignment="1" applyProtection="1">
      <alignment horizontal="left" vertical="center"/>
      <protection locked="0"/>
    </xf>
    <xf numFmtId="178" fontId="6" fillId="15" borderId="9" xfId="0" applyNumberFormat="1" applyFont="1" applyFill="1" applyBorder="1" applyAlignment="1" applyProtection="1">
      <alignment horizontal="left" vertical="center"/>
      <protection locked="0"/>
    </xf>
    <xf numFmtId="0" fontId="5" fillId="11" borderId="11" xfId="0" applyFont="1" applyFill="1" applyBorder="1" applyAlignment="1">
      <alignment horizontal="center" vertical="top" wrapText="1"/>
    </xf>
    <xf numFmtId="0" fontId="5" fillId="11" borderId="1" xfId="0" applyFont="1" applyFill="1" applyBorder="1" applyAlignment="1">
      <alignment horizontal="center" vertical="top" wrapText="1"/>
    </xf>
    <xf numFmtId="178" fontId="3" fillId="2" borderId="11" xfId="0" applyNumberFormat="1" applyFont="1" applyFill="1" applyBorder="1" applyAlignment="1" applyProtection="1">
      <alignment horizontal="right" vertical="center"/>
      <protection locked="0"/>
    </xf>
    <xf numFmtId="178" fontId="3" fillId="2" borderId="1" xfId="0" applyNumberFormat="1" applyFont="1" applyFill="1" applyBorder="1" applyAlignment="1" applyProtection="1">
      <alignment horizontal="right" vertical="center"/>
      <protection locked="0"/>
    </xf>
    <xf numFmtId="178" fontId="3" fillId="2" borderId="3" xfId="0" applyNumberFormat="1" applyFont="1" applyFill="1" applyBorder="1" applyAlignment="1" applyProtection="1">
      <alignment horizontal="right" vertical="center" wrapText="1"/>
      <protection locked="0"/>
    </xf>
    <xf numFmtId="178" fontId="3" fillId="2" borderId="8" xfId="0" applyNumberFormat="1" applyFont="1" applyFill="1" applyBorder="1" applyAlignment="1" applyProtection="1">
      <alignment horizontal="right" vertical="center" wrapText="1"/>
      <protection locked="0"/>
    </xf>
    <xf numFmtId="178" fontId="3" fillId="2" borderId="11" xfId="0" applyNumberFormat="1" applyFont="1" applyFill="1" applyBorder="1" applyAlignment="1" applyProtection="1">
      <alignment horizontal="right" vertical="center" wrapText="1"/>
      <protection locked="0"/>
    </xf>
    <xf numFmtId="178" fontId="3" fillId="2" borderId="1" xfId="0" applyNumberFormat="1" applyFont="1" applyFill="1" applyBorder="1" applyAlignment="1" applyProtection="1">
      <alignment horizontal="right" vertical="center" wrapText="1"/>
      <protection locked="0"/>
    </xf>
    <xf numFmtId="176" fontId="6" fillId="2" borderId="8" xfId="0" applyNumberFormat="1" applyFont="1" applyFill="1" applyBorder="1" applyAlignment="1" applyProtection="1">
      <alignment horizontal="center" vertical="center" wrapText="1"/>
      <protection locked="0"/>
    </xf>
    <xf numFmtId="0" fontId="6" fillId="2" borderId="1" xfId="0" applyFont="1" applyFill="1" applyBorder="1" applyAlignment="1" applyProtection="1">
      <alignment horizontal="center" vertical="center" wrapText="1"/>
      <protection locked="0"/>
    </xf>
    <xf numFmtId="0" fontId="6" fillId="11" borderId="3" xfId="0" applyFont="1" applyFill="1" applyBorder="1" applyAlignment="1">
      <alignment horizontal="right" vertical="center" wrapText="1"/>
    </xf>
    <xf numFmtId="0" fontId="6" fillId="11" borderId="8" xfId="0" applyFont="1" applyFill="1" applyBorder="1" applyAlignment="1">
      <alignment horizontal="right" vertical="center" wrapText="1"/>
    </xf>
    <xf numFmtId="0" fontId="6" fillId="11" borderId="9" xfId="0" applyFont="1" applyFill="1" applyBorder="1" applyAlignment="1">
      <alignment horizontal="right" vertical="center" wrapText="1"/>
    </xf>
    <xf numFmtId="176" fontId="3" fillId="2" borderId="83" xfId="0" applyNumberFormat="1" applyFont="1" applyFill="1" applyBorder="1" applyAlignment="1" applyProtection="1">
      <alignment horizontal="right" vertical="center"/>
      <protection locked="0"/>
    </xf>
    <xf numFmtId="0" fontId="6" fillId="11" borderId="11" xfId="0" applyFont="1" applyFill="1" applyBorder="1" applyAlignment="1">
      <alignment horizontal="right" vertical="center"/>
    </xf>
    <xf numFmtId="0" fontId="6" fillId="11" borderId="1" xfId="0" applyFont="1" applyFill="1" applyBorder="1" applyAlignment="1">
      <alignment horizontal="right" vertical="center"/>
    </xf>
    <xf numFmtId="0" fontId="6" fillId="11" borderId="12" xfId="0" applyFont="1" applyFill="1" applyBorder="1" applyAlignment="1">
      <alignment horizontal="right" vertical="center"/>
    </xf>
    <xf numFmtId="188" fontId="3" fillId="2" borderId="11" xfId="0" quotePrefix="1" applyNumberFormat="1" applyFont="1" applyFill="1" applyBorder="1" applyAlignment="1" applyProtection="1">
      <alignment horizontal="right" vertical="center"/>
      <protection locked="0"/>
    </xf>
    <xf numFmtId="188" fontId="3" fillId="2" borderId="1" xfId="0" applyNumberFormat="1" applyFont="1" applyFill="1" applyBorder="1" applyAlignment="1" applyProtection="1">
      <alignment horizontal="right" vertical="center"/>
      <protection locked="0"/>
    </xf>
    <xf numFmtId="187" fontId="3" fillId="2" borderId="79" xfId="0" applyNumberFormat="1" applyFont="1" applyFill="1" applyBorder="1" applyAlignment="1" applyProtection="1">
      <alignment horizontal="right" vertical="center"/>
      <protection locked="0"/>
    </xf>
    <xf numFmtId="0" fontId="6" fillId="11" borderId="7" xfId="0" applyFont="1" applyFill="1" applyBorder="1" applyAlignment="1">
      <alignment horizontal="center" vertical="center" textRotation="255" wrapText="1"/>
    </xf>
    <xf numFmtId="178" fontId="3" fillId="2" borderId="8" xfId="0" applyNumberFormat="1" applyFont="1" applyFill="1" applyBorder="1" applyAlignment="1">
      <alignment horizontal="right" vertical="center" shrinkToFit="1"/>
    </xf>
    <xf numFmtId="176" fontId="3" fillId="2" borderId="0" xfId="0" applyNumberFormat="1" applyFont="1" applyFill="1" applyAlignment="1">
      <alignment horizontal="right" vertical="center" shrinkToFit="1"/>
    </xf>
    <xf numFmtId="0" fontId="6" fillId="11" borderId="4" xfId="0" applyFont="1" applyFill="1" applyBorder="1" applyAlignment="1">
      <alignment horizontal="center" vertical="center" textRotation="255"/>
    </xf>
    <xf numFmtId="0" fontId="6" fillId="11" borderId="5" xfId="0" applyFont="1" applyFill="1" applyBorder="1" applyAlignment="1">
      <alignment horizontal="center" vertical="center" textRotation="255"/>
    </xf>
    <xf numFmtId="180" fontId="3" fillId="2" borderId="56" xfId="0" applyNumberFormat="1" applyFont="1" applyFill="1" applyBorder="1" applyAlignment="1" applyProtection="1">
      <alignment horizontal="left" vertical="center"/>
      <protection locked="0"/>
    </xf>
    <xf numFmtId="178" fontId="3" fillId="2" borderId="56" xfId="0" applyNumberFormat="1" applyFont="1" applyFill="1" applyBorder="1" applyAlignment="1" applyProtection="1">
      <alignment horizontal="right" vertical="center" shrinkToFit="1"/>
      <protection locked="0"/>
    </xf>
    <xf numFmtId="188" fontId="3" fillId="2" borderId="79" xfId="0" applyNumberFormat="1" applyFont="1" applyFill="1" applyBorder="1" applyAlignment="1" applyProtection="1">
      <alignment horizontal="right" vertical="center"/>
      <protection locked="0"/>
    </xf>
    <xf numFmtId="178" fontId="3" fillId="2" borderId="0" xfId="0" applyNumberFormat="1" applyFont="1" applyFill="1" applyAlignment="1">
      <alignment horizontal="right" vertical="center" shrinkToFit="1"/>
    </xf>
    <xf numFmtId="179" fontId="3" fillId="2" borderId="56" xfId="0" applyNumberFormat="1" applyFont="1" applyFill="1" applyBorder="1" applyAlignment="1" applyProtection="1">
      <alignment horizontal="center" vertical="center"/>
      <protection locked="0"/>
    </xf>
    <xf numFmtId="187" fontId="3" fillId="2" borderId="56" xfId="0" applyNumberFormat="1" applyFont="1" applyFill="1" applyBorder="1" applyAlignment="1" applyProtection="1">
      <alignment horizontal="right" vertical="center"/>
      <protection locked="0"/>
    </xf>
    <xf numFmtId="187" fontId="3" fillId="2" borderId="56" xfId="0" quotePrefix="1" applyNumberFormat="1" applyFont="1" applyFill="1" applyBorder="1" applyAlignment="1" applyProtection="1">
      <alignment horizontal="right" vertical="center"/>
      <protection locked="0"/>
    </xf>
    <xf numFmtId="55" fontId="3" fillId="2" borderId="14" xfId="0" applyNumberFormat="1" applyFont="1" applyFill="1" applyBorder="1" applyAlignment="1" applyProtection="1">
      <alignment vertical="center"/>
      <protection locked="0"/>
    </xf>
    <xf numFmtId="0" fontId="6" fillId="11" borderId="3" xfId="0" applyFont="1" applyFill="1" applyBorder="1" applyAlignment="1" applyProtection="1">
      <alignment horizontal="center" wrapText="1"/>
      <protection locked="0"/>
    </xf>
    <xf numFmtId="0" fontId="6" fillId="11" borderId="9" xfId="0" applyFont="1" applyFill="1" applyBorder="1" applyAlignment="1" applyProtection="1">
      <alignment horizontal="center" wrapText="1"/>
      <protection locked="0"/>
    </xf>
    <xf numFmtId="0" fontId="6" fillId="11" borderId="6" xfId="0" applyFont="1" applyFill="1" applyBorder="1" applyAlignment="1" applyProtection="1">
      <alignment horizontal="center" wrapText="1"/>
      <protection locked="0"/>
    </xf>
    <xf numFmtId="0" fontId="6" fillId="11" borderId="10" xfId="0" applyFont="1" applyFill="1" applyBorder="1" applyAlignment="1" applyProtection="1">
      <alignment horizontal="center" wrapText="1"/>
      <protection locked="0"/>
    </xf>
    <xf numFmtId="178" fontId="3" fillId="2" borderId="81" xfId="0" applyNumberFormat="1" applyFont="1" applyFill="1" applyBorder="1" applyAlignment="1" applyProtection="1">
      <alignment horizontal="right" vertical="center"/>
      <protection locked="0"/>
    </xf>
    <xf numFmtId="10" fontId="3" fillId="2" borderId="81" xfId="0" applyNumberFormat="1" applyFont="1" applyFill="1" applyBorder="1" applyAlignment="1" applyProtection="1">
      <alignment horizontal="center" vertical="center"/>
      <protection locked="0"/>
    </xf>
    <xf numFmtId="10" fontId="3" fillId="2" borderId="82" xfId="0" applyNumberFormat="1" applyFont="1" applyFill="1" applyBorder="1" applyAlignment="1" applyProtection="1">
      <alignment horizontal="center" vertical="center"/>
      <protection locked="0"/>
    </xf>
    <xf numFmtId="0" fontId="37" fillId="11" borderId="6" xfId="0" applyFont="1" applyFill="1" applyBorder="1" applyAlignment="1" applyProtection="1">
      <alignment horizontal="center" vertical="top" wrapText="1"/>
      <protection locked="0"/>
    </xf>
    <xf numFmtId="0" fontId="37" fillId="11" borderId="10" xfId="0" applyFont="1" applyFill="1" applyBorder="1" applyAlignment="1" applyProtection="1">
      <alignment horizontal="center" vertical="top" wrapText="1"/>
      <protection locked="0"/>
    </xf>
    <xf numFmtId="178" fontId="6" fillId="15" borderId="0" xfId="0" applyNumberFormat="1" applyFont="1" applyFill="1" applyAlignment="1" applyProtection="1">
      <alignment horizontal="left" vertical="center"/>
      <protection locked="0"/>
    </xf>
    <xf numFmtId="0" fontId="6" fillId="11" borderId="14" xfId="0" applyFont="1" applyFill="1" applyBorder="1" applyAlignment="1" applyProtection="1">
      <alignment horizontal="center" vertical="center"/>
      <protection locked="0"/>
    </xf>
    <xf numFmtId="196" fontId="3" fillId="2" borderId="14" xfId="0" applyNumberFormat="1" applyFont="1" applyFill="1" applyBorder="1" applyAlignment="1" applyProtection="1">
      <alignment horizontal="right" vertical="center"/>
      <protection locked="0"/>
    </xf>
    <xf numFmtId="0" fontId="6" fillId="11" borderId="6" xfId="0" applyFont="1" applyFill="1" applyBorder="1" applyAlignment="1" applyProtection="1">
      <alignment horizontal="center" vertical="center"/>
      <protection locked="0"/>
    </xf>
    <xf numFmtId="0" fontId="6" fillId="11" borderId="10" xfId="0" applyFont="1" applyFill="1" applyBorder="1" applyAlignment="1" applyProtection="1">
      <alignment horizontal="center" vertical="center"/>
      <protection locked="0"/>
    </xf>
    <xf numFmtId="0" fontId="3" fillId="2" borderId="8" xfId="0" applyFont="1" applyFill="1" applyBorder="1" applyAlignment="1" applyProtection="1">
      <alignment horizontal="left" vertical="center" shrinkToFit="1"/>
      <protection locked="0"/>
    </xf>
    <xf numFmtId="0" fontId="3" fillId="2" borderId="8" xfId="0" applyFont="1" applyFill="1" applyBorder="1" applyAlignment="1" applyProtection="1">
      <alignment horizontal="left" vertical="center"/>
      <protection locked="0"/>
    </xf>
    <xf numFmtId="0" fontId="3" fillId="2" borderId="9" xfId="0" applyFont="1" applyFill="1" applyBorder="1" applyAlignment="1" applyProtection="1">
      <alignment horizontal="left" vertical="center"/>
      <protection locked="0"/>
    </xf>
    <xf numFmtId="0" fontId="26" fillId="11" borderId="11" xfId="0" applyFont="1" applyFill="1" applyBorder="1" applyAlignment="1" applyProtection="1">
      <alignment horizontal="left" vertical="center"/>
      <protection locked="0"/>
    </xf>
    <xf numFmtId="0" fontId="26" fillId="11" borderId="1" xfId="0" applyFont="1" applyFill="1" applyBorder="1" applyAlignment="1" applyProtection="1">
      <alignment horizontal="left" vertical="center"/>
      <protection locked="0"/>
    </xf>
    <xf numFmtId="0" fontId="26" fillId="11" borderId="12" xfId="0" applyFont="1" applyFill="1" applyBorder="1" applyAlignment="1" applyProtection="1">
      <alignment horizontal="left" vertical="center"/>
      <protection locked="0"/>
    </xf>
    <xf numFmtId="0" fontId="6" fillId="11" borderId="1" xfId="0" applyFont="1" applyFill="1" applyBorder="1" applyAlignment="1" applyProtection="1">
      <alignment horizontal="left" vertical="center"/>
      <protection locked="0"/>
    </xf>
    <xf numFmtId="0" fontId="6" fillId="11" borderId="12" xfId="0" applyFont="1" applyFill="1" applyBorder="1" applyAlignment="1" applyProtection="1">
      <alignment horizontal="left" vertical="center"/>
      <protection locked="0"/>
    </xf>
    <xf numFmtId="0" fontId="6" fillId="0" borderId="14" xfId="0" applyFont="1" applyBorder="1" applyAlignment="1" applyProtection="1">
      <alignment horizontal="center" vertical="center"/>
      <protection locked="0"/>
    </xf>
    <xf numFmtId="0" fontId="6" fillId="11" borderId="3" xfId="0" applyFont="1" applyFill="1" applyBorder="1" applyAlignment="1">
      <alignment horizontal="left" vertical="center"/>
    </xf>
    <xf numFmtId="0" fontId="6" fillId="11" borderId="8" xfId="0" applyFont="1" applyFill="1" applyBorder="1" applyAlignment="1">
      <alignment horizontal="left" vertical="center"/>
    </xf>
    <xf numFmtId="0" fontId="6" fillId="11" borderId="9" xfId="0" applyFont="1" applyFill="1" applyBorder="1" applyAlignment="1">
      <alignment horizontal="left" vertical="center"/>
    </xf>
    <xf numFmtId="0" fontId="6" fillId="11" borderId="3" xfId="0" applyFont="1" applyFill="1" applyBorder="1" applyAlignment="1">
      <alignment horizontal="left" vertical="center" wrapText="1"/>
    </xf>
    <xf numFmtId="0" fontId="6" fillId="11" borderId="8" xfId="0" applyFont="1" applyFill="1" applyBorder="1" applyAlignment="1">
      <alignment horizontal="left" vertical="center" wrapText="1"/>
    </xf>
    <xf numFmtId="0" fontId="6" fillId="11" borderId="9" xfId="0" applyFont="1" applyFill="1" applyBorder="1" applyAlignment="1">
      <alignment horizontal="left" vertical="center" wrapText="1"/>
    </xf>
    <xf numFmtId="0" fontId="10" fillId="11" borderId="15" xfId="0" applyFont="1" applyFill="1" applyBorder="1" applyAlignment="1">
      <alignment horizontal="center" vertical="center"/>
    </xf>
    <xf numFmtId="0" fontId="10" fillId="11" borderId="13" xfId="0" applyFont="1" applyFill="1" applyBorder="1" applyAlignment="1">
      <alignment horizontal="center" vertical="center"/>
    </xf>
    <xf numFmtId="38" fontId="6" fillId="2" borderId="15" xfId="2" applyFont="1" applyFill="1" applyBorder="1" applyAlignment="1" applyProtection="1">
      <alignment horizontal="center" vertical="center"/>
    </xf>
    <xf numFmtId="38" fontId="6" fillId="2" borderId="14" xfId="2" applyFont="1" applyFill="1" applyBorder="1" applyAlignment="1" applyProtection="1">
      <alignment horizontal="center" vertical="center"/>
    </xf>
    <xf numFmtId="38" fontId="10" fillId="2" borderId="15" xfId="2" applyFont="1" applyFill="1" applyBorder="1" applyAlignment="1" applyProtection="1">
      <alignment horizontal="center" vertical="center"/>
    </xf>
    <xf numFmtId="38" fontId="10" fillId="2" borderId="14" xfId="2" applyFont="1" applyFill="1" applyBorder="1" applyAlignment="1" applyProtection="1">
      <alignment horizontal="center" vertical="center"/>
    </xf>
    <xf numFmtId="0" fontId="6" fillId="11" borderId="11" xfId="0" applyFont="1" applyFill="1" applyBorder="1" applyAlignment="1">
      <alignment horizontal="right" vertical="center" wrapText="1"/>
    </xf>
    <xf numFmtId="0" fontId="6" fillId="11" borderId="1" xfId="0" applyFont="1" applyFill="1" applyBorder="1" applyAlignment="1">
      <alignment horizontal="right" vertical="center" wrapText="1"/>
    </xf>
    <xf numFmtId="0" fontId="6" fillId="11" borderId="12" xfId="0" applyFont="1" applyFill="1" applyBorder="1" applyAlignment="1">
      <alignment horizontal="right" vertical="center" wrapText="1"/>
    </xf>
    <xf numFmtId="0" fontId="6" fillId="11" borderId="15" xfId="0" applyFont="1" applyFill="1" applyBorder="1" applyAlignment="1">
      <alignment horizontal="left" vertical="center"/>
    </xf>
    <xf numFmtId="0" fontId="6" fillId="11" borderId="14" xfId="0" applyFont="1" applyFill="1" applyBorder="1" applyAlignment="1">
      <alignment horizontal="left" vertical="center"/>
    </xf>
    <xf numFmtId="0" fontId="6" fillId="11" borderId="13" xfId="0" applyFont="1" applyFill="1" applyBorder="1" applyAlignment="1">
      <alignment horizontal="left" vertical="center"/>
    </xf>
    <xf numFmtId="177" fontId="3" fillId="2" borderId="1" xfId="0" applyNumberFormat="1" applyFont="1" applyFill="1" applyBorder="1" applyAlignment="1" applyProtection="1">
      <alignment horizontal="center" vertical="center"/>
      <protection locked="0"/>
    </xf>
    <xf numFmtId="178" fontId="3" fillId="2" borderId="56" xfId="0" applyNumberFormat="1" applyFont="1" applyFill="1" applyBorder="1" applyAlignment="1" applyProtection="1">
      <alignment horizontal="right" vertical="center"/>
      <protection locked="0"/>
    </xf>
    <xf numFmtId="0" fontId="3" fillId="2" borderId="1" xfId="0" applyFont="1" applyFill="1" applyBorder="1" applyAlignment="1" applyProtection="1">
      <alignment horizontal="left" vertical="center" wrapText="1" shrinkToFit="1"/>
      <protection locked="0"/>
    </xf>
    <xf numFmtId="185" fontId="3" fillId="2" borderId="79" xfId="0" applyNumberFormat="1" applyFont="1" applyFill="1" applyBorder="1" applyAlignment="1" applyProtection="1">
      <alignment horizontal="right" vertical="center"/>
      <protection locked="0"/>
    </xf>
    <xf numFmtId="176" fontId="3" fillId="2" borderId="14" xfId="0" applyNumberFormat="1" applyFont="1" applyFill="1" applyBorder="1" applyAlignment="1" applyProtection="1">
      <alignment horizontal="right" vertical="center"/>
      <protection locked="0"/>
    </xf>
    <xf numFmtId="0" fontId="3" fillId="2" borderId="3"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9" xfId="0" applyFont="1" applyFill="1" applyBorder="1" applyAlignment="1">
      <alignment horizontal="center" vertical="center"/>
    </xf>
    <xf numFmtId="179" fontId="6" fillId="2" borderId="11" xfId="0" applyNumberFormat="1" applyFont="1" applyFill="1" applyBorder="1" applyAlignment="1">
      <alignment horizontal="right" vertical="center"/>
    </xf>
    <xf numFmtId="179" fontId="6" fillId="2" borderId="1" xfId="0" applyNumberFormat="1" applyFont="1" applyFill="1" applyBorder="1" applyAlignment="1">
      <alignment horizontal="right" vertical="center"/>
    </xf>
    <xf numFmtId="176" fontId="3" fillId="2" borderId="1" xfId="0" applyNumberFormat="1" applyFont="1" applyFill="1" applyBorder="1" applyAlignment="1">
      <alignment horizontal="right" vertical="center"/>
    </xf>
    <xf numFmtId="0" fontId="37" fillId="2" borderId="15" xfId="0" applyFont="1" applyFill="1" applyBorder="1" applyAlignment="1" applyProtection="1">
      <alignment horizontal="right" vertical="center"/>
      <protection locked="0"/>
    </xf>
    <xf numFmtId="0" fontId="37" fillId="2" borderId="14" xfId="0" applyFont="1" applyFill="1" applyBorder="1" applyAlignment="1" applyProtection="1">
      <alignment horizontal="right" vertical="center"/>
      <protection locked="0"/>
    </xf>
    <xf numFmtId="0" fontId="3" fillId="2" borderId="1" xfId="0" applyFont="1" applyFill="1" applyBorder="1" applyAlignment="1" applyProtection="1">
      <alignment horizontal="right" vertical="center"/>
      <protection locked="0"/>
    </xf>
    <xf numFmtId="0" fontId="3" fillId="2" borderId="1" xfId="0" applyFont="1" applyFill="1" applyBorder="1" applyAlignment="1" applyProtection="1">
      <alignment horizontal="left" vertical="center"/>
      <protection locked="0"/>
    </xf>
    <xf numFmtId="0" fontId="3" fillId="2" borderId="12" xfId="0" applyFont="1" applyFill="1" applyBorder="1" applyAlignment="1" applyProtection="1">
      <alignment horizontal="left" vertical="center"/>
      <protection locked="0"/>
    </xf>
    <xf numFmtId="176" fontId="3" fillId="2" borderId="8" xfId="0" applyNumberFormat="1" applyFont="1" applyFill="1" applyBorder="1" applyAlignment="1" applyProtection="1">
      <alignment horizontal="right" vertical="center"/>
      <protection locked="0"/>
    </xf>
    <xf numFmtId="177" fontId="6" fillId="2" borderId="1" xfId="0" applyNumberFormat="1" applyFont="1" applyFill="1" applyBorder="1" applyAlignment="1" applyProtection="1">
      <alignment horizontal="left" vertical="center"/>
      <protection locked="0"/>
    </xf>
    <xf numFmtId="0" fontId="7" fillId="3" borderId="17" xfId="0" applyFont="1" applyFill="1" applyBorder="1" applyAlignment="1">
      <alignment horizontal="left" vertical="top"/>
    </xf>
    <xf numFmtId="0" fontId="7" fillId="3" borderId="0" xfId="0" applyFont="1" applyFill="1" applyAlignment="1">
      <alignment horizontal="left" vertical="top"/>
    </xf>
    <xf numFmtId="0" fontId="6" fillId="2" borderId="3" xfId="0" applyFont="1" applyFill="1" applyBorder="1" applyAlignment="1" applyProtection="1">
      <alignment horizontal="left" vertical="top"/>
      <protection locked="0"/>
    </xf>
    <xf numFmtId="0" fontId="6" fillId="2" borderId="8" xfId="0" applyFont="1" applyFill="1" applyBorder="1" applyAlignment="1" applyProtection="1">
      <alignment horizontal="left" vertical="top"/>
      <protection locked="0"/>
    </xf>
    <xf numFmtId="0" fontId="6" fillId="2" borderId="9" xfId="0" applyFont="1" applyFill="1" applyBorder="1" applyAlignment="1" applyProtection="1">
      <alignment horizontal="left" vertical="top"/>
      <protection locked="0"/>
    </xf>
    <xf numFmtId="0" fontId="6" fillId="2" borderId="6" xfId="0" applyFont="1" applyFill="1" applyBorder="1" applyAlignment="1" applyProtection="1">
      <alignment horizontal="left" vertical="top"/>
      <protection locked="0"/>
    </xf>
    <xf numFmtId="0" fontId="6" fillId="2" borderId="0" xfId="0" applyFont="1" applyFill="1" applyAlignment="1" applyProtection="1">
      <alignment horizontal="left" vertical="top"/>
      <protection locked="0"/>
    </xf>
    <xf numFmtId="0" fontId="6" fillId="2" borderId="10" xfId="0" applyFont="1" applyFill="1" applyBorder="1" applyAlignment="1" applyProtection="1">
      <alignment horizontal="left" vertical="top"/>
      <protection locked="0"/>
    </xf>
    <xf numFmtId="0" fontId="6" fillId="2" borderId="11" xfId="0" applyFont="1" applyFill="1" applyBorder="1" applyAlignment="1" applyProtection="1">
      <alignment horizontal="left" vertical="top"/>
      <protection locked="0"/>
    </xf>
    <xf numFmtId="0" fontId="6" fillId="2" borderId="1" xfId="0" applyFont="1" applyFill="1" applyBorder="1" applyAlignment="1" applyProtection="1">
      <alignment horizontal="left" vertical="top"/>
      <protection locked="0"/>
    </xf>
    <xf numFmtId="0" fontId="6" fillId="2" borderId="12" xfId="0" applyFont="1" applyFill="1" applyBorder="1" applyAlignment="1" applyProtection="1">
      <alignment horizontal="left" vertical="top"/>
      <protection locked="0"/>
    </xf>
    <xf numFmtId="0" fontId="6" fillId="7" borderId="2" xfId="0" applyFont="1" applyFill="1" applyBorder="1" applyAlignment="1">
      <alignment horizontal="center" vertical="center"/>
    </xf>
    <xf numFmtId="192" fontId="6" fillId="2" borderId="22" xfId="0" applyNumberFormat="1" applyFont="1" applyFill="1" applyBorder="1" applyAlignment="1">
      <alignment horizontal="center" vertical="center"/>
    </xf>
    <xf numFmtId="191" fontId="6" fillId="2" borderId="22" xfId="0" applyNumberFormat="1" applyFont="1" applyFill="1" applyBorder="1" applyAlignment="1">
      <alignment horizontal="right" vertical="center"/>
    </xf>
    <xf numFmtId="191" fontId="6" fillId="2" borderId="2" xfId="0" applyNumberFormat="1" applyFont="1" applyFill="1" applyBorder="1" applyAlignment="1">
      <alignment horizontal="right" vertical="center"/>
    </xf>
    <xf numFmtId="192" fontId="6" fillId="2" borderId="2" xfId="0" applyNumberFormat="1" applyFont="1" applyFill="1" applyBorder="1" applyAlignment="1">
      <alignment horizontal="center" vertical="center"/>
    </xf>
    <xf numFmtId="190" fontId="6" fillId="2" borderId="2" xfId="0" applyNumberFormat="1" applyFont="1" applyFill="1" applyBorder="1" applyAlignment="1">
      <alignment horizontal="right" vertical="center"/>
    </xf>
    <xf numFmtId="0" fontId="0" fillId="0" borderId="13" xfId="0" applyBorder="1" applyProtection="1">
      <protection locked="0"/>
    </xf>
    <xf numFmtId="0" fontId="3" fillId="0" borderId="15" xfId="0" applyFont="1" applyBorder="1" applyAlignment="1" applyProtection="1">
      <alignment horizontal="left" vertical="center"/>
      <protection locked="0"/>
    </xf>
    <xf numFmtId="0" fontId="3" fillId="0" borderId="14" xfId="0" applyFont="1" applyBorder="1" applyAlignment="1" applyProtection="1">
      <alignment horizontal="left" vertical="center"/>
      <protection locked="0"/>
    </xf>
    <xf numFmtId="179" fontId="3" fillId="2" borderId="15" xfId="0" applyNumberFormat="1" applyFont="1" applyFill="1" applyBorder="1" applyAlignment="1" applyProtection="1">
      <alignment horizontal="center" vertical="center"/>
      <protection locked="0"/>
    </xf>
    <xf numFmtId="179" fontId="3" fillId="2" borderId="14" xfId="0" applyNumberFormat="1" applyFont="1" applyFill="1" applyBorder="1" applyAlignment="1" applyProtection="1">
      <alignment horizontal="center" vertical="center"/>
      <protection locked="0"/>
    </xf>
    <xf numFmtId="179" fontId="3" fillId="2" borderId="13" xfId="0" applyNumberFormat="1" applyFont="1" applyFill="1" applyBorder="1" applyAlignment="1" applyProtection="1">
      <alignment horizontal="center" vertical="center"/>
      <protection locked="0"/>
    </xf>
    <xf numFmtId="181" fontId="3" fillId="2" borderId="0" xfId="0" applyNumberFormat="1" applyFont="1" applyFill="1" applyAlignment="1" applyProtection="1">
      <alignment horizontal="center" vertical="center"/>
      <protection locked="0"/>
    </xf>
    <xf numFmtId="181" fontId="3" fillId="2" borderId="10" xfId="0" applyNumberFormat="1" applyFont="1" applyFill="1" applyBorder="1" applyAlignment="1" applyProtection="1">
      <alignment horizontal="center" vertical="center"/>
      <protection locked="0"/>
    </xf>
    <xf numFmtId="0" fontId="6" fillId="11" borderId="15" xfId="0" applyFont="1" applyFill="1" applyBorder="1" applyAlignment="1" applyProtection="1">
      <alignment horizontal="center" vertical="center" wrapText="1"/>
      <protection locked="0"/>
    </xf>
    <xf numFmtId="0" fontId="0" fillId="0" borderId="14" xfId="0" applyBorder="1" applyProtection="1">
      <protection locked="0"/>
    </xf>
    <xf numFmtId="0" fontId="6" fillId="11" borderId="9" xfId="0" applyFont="1" applyFill="1" applyBorder="1" applyAlignment="1" applyProtection="1">
      <alignment horizontal="center" vertical="center" wrapText="1"/>
      <protection locked="0"/>
    </xf>
    <xf numFmtId="0" fontId="6" fillId="11" borderId="12" xfId="0" applyFont="1" applyFill="1" applyBorder="1" applyAlignment="1" applyProtection="1">
      <alignment horizontal="center" vertical="center" wrapText="1"/>
      <protection locked="0"/>
    </xf>
    <xf numFmtId="188" fontId="3" fillId="0" borderId="1" xfId="0" applyNumberFormat="1" applyFont="1" applyBorder="1" applyAlignment="1" applyProtection="1">
      <alignment horizontal="right" vertical="center"/>
      <protection locked="0"/>
    </xf>
    <xf numFmtId="182" fontId="3" fillId="2" borderId="0" xfId="0" applyNumberFormat="1" applyFont="1" applyFill="1" applyAlignment="1" applyProtection="1">
      <alignment horizontal="center" vertical="center"/>
      <protection locked="0"/>
    </xf>
    <xf numFmtId="182" fontId="3" fillId="2" borderId="10" xfId="0" applyNumberFormat="1" applyFont="1" applyFill="1" applyBorder="1" applyAlignment="1" applyProtection="1">
      <alignment horizontal="center" vertical="center"/>
      <protection locked="0"/>
    </xf>
    <xf numFmtId="189" fontId="3" fillId="2" borderId="15" xfId="0" applyNumberFormat="1" applyFont="1" applyFill="1" applyBorder="1" applyAlignment="1" applyProtection="1">
      <alignment horizontal="right" vertical="center"/>
      <protection locked="0"/>
    </xf>
    <xf numFmtId="189" fontId="3" fillId="2" borderId="14" xfId="0" applyNumberFormat="1" applyFont="1" applyFill="1" applyBorder="1" applyAlignment="1" applyProtection="1">
      <alignment horizontal="right" vertical="center"/>
      <protection locked="0"/>
    </xf>
    <xf numFmtId="0" fontId="6" fillId="2" borderId="8" xfId="0" applyFont="1" applyFill="1" applyBorder="1" applyAlignment="1" applyProtection="1">
      <alignment horizontal="center" vertical="center"/>
      <protection locked="0"/>
    </xf>
    <xf numFmtId="0" fontId="6" fillId="2" borderId="9" xfId="0" applyFont="1" applyFill="1" applyBorder="1" applyAlignment="1" applyProtection="1">
      <alignment horizontal="center" vertical="center"/>
      <protection locked="0"/>
    </xf>
    <xf numFmtId="0" fontId="6" fillId="11" borderId="6" xfId="0" applyFont="1" applyFill="1" applyBorder="1" applyAlignment="1" applyProtection="1">
      <alignment horizontal="center" vertical="center" wrapText="1"/>
      <protection locked="0"/>
    </xf>
    <xf numFmtId="0" fontId="6" fillId="11" borderId="10" xfId="0" applyFont="1" applyFill="1" applyBorder="1" applyAlignment="1" applyProtection="1">
      <alignment horizontal="center" vertical="center" wrapText="1"/>
      <protection locked="0"/>
    </xf>
    <xf numFmtId="0" fontId="6" fillId="11" borderId="14" xfId="0" applyFont="1" applyFill="1" applyBorder="1" applyAlignment="1" applyProtection="1">
      <alignment horizontal="center" vertical="center" wrapText="1"/>
      <protection locked="0"/>
    </xf>
    <xf numFmtId="0" fontId="6" fillId="11" borderId="13" xfId="0" applyFont="1" applyFill="1" applyBorder="1" applyAlignment="1" applyProtection="1">
      <alignment horizontal="center" vertical="center" wrapText="1"/>
      <protection locked="0"/>
    </xf>
    <xf numFmtId="0" fontId="6" fillId="14" borderId="3" xfId="0" applyFont="1" applyFill="1" applyBorder="1" applyAlignment="1" applyProtection="1">
      <alignment horizontal="center" vertical="center" wrapText="1"/>
      <protection locked="0"/>
    </xf>
    <xf numFmtId="0" fontId="6" fillId="14" borderId="8" xfId="0" applyFont="1" applyFill="1" applyBorder="1" applyAlignment="1" applyProtection="1">
      <alignment horizontal="center" vertical="center"/>
      <protection locked="0"/>
    </xf>
    <xf numFmtId="0" fontId="6" fillId="14" borderId="11" xfId="0" applyFont="1" applyFill="1" applyBorder="1" applyAlignment="1" applyProtection="1">
      <alignment horizontal="center" vertical="center"/>
      <protection locked="0"/>
    </xf>
    <xf numFmtId="0" fontId="6" fillId="14" borderId="1" xfId="0" applyFont="1" applyFill="1" applyBorder="1" applyAlignment="1" applyProtection="1">
      <alignment horizontal="center" vertical="center"/>
      <protection locked="0"/>
    </xf>
    <xf numFmtId="187" fontId="3" fillId="2" borderId="15" xfId="0" applyNumberFormat="1" applyFont="1" applyFill="1" applyBorder="1" applyAlignment="1" applyProtection="1">
      <alignment horizontal="right" vertical="center"/>
      <protection locked="0"/>
    </xf>
    <xf numFmtId="187" fontId="3" fillId="2" borderId="14" xfId="0" applyNumberFormat="1" applyFont="1" applyFill="1" applyBorder="1" applyAlignment="1" applyProtection="1">
      <alignment horizontal="right" vertical="center"/>
      <protection locked="0"/>
    </xf>
    <xf numFmtId="176" fontId="3" fillId="2" borderId="15" xfId="0" applyNumberFormat="1" applyFont="1" applyFill="1" applyBorder="1" applyAlignment="1" applyProtection="1">
      <alignment horizontal="right" vertical="center" shrinkToFit="1"/>
      <protection locked="0"/>
    </xf>
    <xf numFmtId="176" fontId="3" fillId="2" borderId="14" xfId="0" applyNumberFormat="1" applyFont="1" applyFill="1" applyBorder="1" applyAlignment="1" applyProtection="1">
      <alignment horizontal="right" vertical="center" shrinkToFit="1"/>
      <protection locked="0"/>
    </xf>
    <xf numFmtId="0" fontId="6" fillId="11" borderId="8" xfId="0" applyFont="1" applyFill="1" applyBorder="1" applyAlignment="1" applyProtection="1">
      <alignment horizontal="center" vertical="center"/>
      <protection locked="0"/>
    </xf>
    <xf numFmtId="0" fontId="6" fillId="2" borderId="3" xfId="0" applyFont="1" applyFill="1" applyBorder="1" applyAlignment="1" applyProtection="1">
      <alignment horizontal="right" vertical="center"/>
      <protection locked="0"/>
    </xf>
    <xf numFmtId="0" fontId="6" fillId="2" borderId="8" xfId="0" applyFont="1" applyFill="1" applyBorder="1" applyAlignment="1" applyProtection="1">
      <alignment horizontal="right" vertical="center"/>
      <protection locked="0"/>
    </xf>
    <xf numFmtId="178" fontId="3" fillId="2" borderId="8" xfId="0" applyNumberFormat="1" applyFont="1" applyFill="1" applyBorder="1" applyAlignment="1" applyProtection="1">
      <alignment vertical="center"/>
      <protection locked="0"/>
    </xf>
    <xf numFmtId="180" fontId="6" fillId="11" borderId="6" xfId="0" applyNumberFormat="1" applyFont="1" applyFill="1" applyBorder="1" applyAlignment="1" applyProtection="1">
      <alignment horizontal="center" vertical="center"/>
      <protection locked="0"/>
    </xf>
    <xf numFmtId="0" fontId="6" fillId="11" borderId="0" xfId="0" applyFont="1" applyFill="1" applyAlignment="1" applyProtection="1">
      <alignment horizontal="center" vertical="center"/>
      <protection locked="0"/>
    </xf>
    <xf numFmtId="0" fontId="6" fillId="2" borderId="6" xfId="0" applyFont="1" applyFill="1" applyBorder="1" applyAlignment="1" applyProtection="1">
      <alignment horizontal="right" vertical="center"/>
      <protection locked="0"/>
    </xf>
    <xf numFmtId="0" fontId="6" fillId="2" borderId="0" xfId="0" applyFont="1" applyFill="1" applyAlignment="1" applyProtection="1">
      <alignment horizontal="right" vertical="center"/>
      <protection locked="0"/>
    </xf>
    <xf numFmtId="178" fontId="3" fillId="2" borderId="0" xfId="0" applyNumberFormat="1" applyFont="1" applyFill="1" applyAlignment="1" applyProtection="1">
      <alignment vertical="center"/>
      <protection locked="0"/>
    </xf>
    <xf numFmtId="192" fontId="6" fillId="2" borderId="5" xfId="0" applyNumberFormat="1" applyFont="1" applyFill="1" applyBorder="1" applyAlignment="1">
      <alignment horizontal="center" vertical="center"/>
    </xf>
    <xf numFmtId="191" fontId="6" fillId="2" borderId="5" xfId="0" applyNumberFormat="1" applyFont="1" applyFill="1" applyBorder="1" applyAlignment="1">
      <alignment horizontal="right" vertical="center"/>
    </xf>
    <xf numFmtId="178" fontId="3" fillId="2" borderId="56" xfId="0" applyNumberFormat="1" applyFont="1" applyFill="1" applyBorder="1" applyAlignment="1" applyProtection="1">
      <alignment horizontal="center" vertical="center"/>
      <protection locked="0"/>
    </xf>
    <xf numFmtId="190" fontId="6" fillId="2" borderId="5" xfId="0" applyNumberFormat="1" applyFont="1" applyFill="1" applyBorder="1" applyAlignment="1">
      <alignment horizontal="right" vertical="center"/>
    </xf>
    <xf numFmtId="0" fontId="6" fillId="7" borderId="22" xfId="0" applyFont="1" applyFill="1" applyBorder="1" applyAlignment="1">
      <alignment horizontal="center" vertical="center"/>
    </xf>
    <xf numFmtId="190" fontId="6" fillId="2" borderId="22" xfId="0" applyNumberFormat="1" applyFont="1" applyFill="1" applyBorder="1" applyAlignment="1">
      <alignment horizontal="right" vertical="center"/>
    </xf>
    <xf numFmtId="0" fontId="6" fillId="11" borderId="15" xfId="0" applyFont="1" applyFill="1" applyBorder="1" applyAlignment="1">
      <alignment horizontal="center" vertical="center" wrapText="1"/>
    </xf>
    <xf numFmtId="0" fontId="6" fillId="11" borderId="14" xfId="0" applyFont="1" applyFill="1" applyBorder="1" applyAlignment="1">
      <alignment horizontal="center" vertical="center" wrapText="1"/>
    </xf>
    <xf numFmtId="0" fontId="6" fillId="11" borderId="13" xfId="0" applyFont="1" applyFill="1" applyBorder="1" applyAlignment="1">
      <alignment horizontal="center" vertical="center" wrapText="1"/>
    </xf>
    <xf numFmtId="0" fontId="6" fillId="7" borderId="11" xfId="0" applyFont="1" applyFill="1" applyBorder="1" applyAlignment="1">
      <alignment horizontal="center" vertical="center"/>
    </xf>
    <xf numFmtId="0" fontId="6" fillId="7" borderId="12" xfId="0" applyFont="1" applyFill="1" applyBorder="1" applyAlignment="1">
      <alignment horizontal="center" vertical="center"/>
    </xf>
    <xf numFmtId="0" fontId="6" fillId="3" borderId="0" xfId="0" applyFont="1" applyFill="1" applyAlignment="1">
      <alignment horizontal="left" vertical="center" wrapText="1"/>
    </xf>
    <xf numFmtId="0" fontId="6" fillId="2" borderId="0" xfId="0" applyFont="1" applyFill="1" applyAlignment="1">
      <alignment horizontal="left" vertical="top" wrapText="1"/>
    </xf>
    <xf numFmtId="0" fontId="3" fillId="2" borderId="0" xfId="0" applyFont="1" applyFill="1" applyAlignment="1">
      <alignment horizontal="center" wrapText="1"/>
    </xf>
    <xf numFmtId="0" fontId="6" fillId="14" borderId="7" xfId="0" applyFont="1" applyFill="1" applyBorder="1" applyAlignment="1" applyProtection="1">
      <alignment horizontal="center" vertical="center" textRotation="255"/>
      <protection locked="0"/>
    </xf>
    <xf numFmtId="0" fontId="6" fillId="14" borderId="4" xfId="0" applyFont="1" applyFill="1" applyBorder="1" applyAlignment="1" applyProtection="1">
      <alignment horizontal="center" vertical="center" textRotation="255"/>
      <protection locked="0"/>
    </xf>
    <xf numFmtId="0" fontId="6" fillId="14" borderId="6" xfId="0" applyFont="1" applyFill="1" applyBorder="1" applyAlignment="1" applyProtection="1">
      <alignment horizontal="center" vertical="center" textRotation="255"/>
      <protection locked="0"/>
    </xf>
    <xf numFmtId="0" fontId="6" fillId="14" borderId="11" xfId="0" applyFont="1" applyFill="1" applyBorder="1" applyAlignment="1" applyProtection="1">
      <alignment horizontal="center" vertical="center" textRotation="255"/>
      <protection locked="0"/>
    </xf>
    <xf numFmtId="0" fontId="0" fillId="0" borderId="8" xfId="0" applyBorder="1" applyProtection="1">
      <protection locked="0"/>
    </xf>
    <xf numFmtId="0" fontId="0" fillId="0" borderId="9" xfId="0" applyBorder="1" applyProtection="1">
      <protection locked="0"/>
    </xf>
    <xf numFmtId="0" fontId="0" fillId="0" borderId="11" xfId="0" applyBorder="1" applyProtection="1">
      <protection locked="0"/>
    </xf>
    <xf numFmtId="0" fontId="0" fillId="0" borderId="1" xfId="0" applyBorder="1" applyProtection="1">
      <protection locked="0"/>
    </xf>
    <xf numFmtId="0" fontId="0" fillId="0" borderId="12" xfId="0" applyBorder="1" applyProtection="1">
      <protection locked="0"/>
    </xf>
    <xf numFmtId="180" fontId="3" fillId="2" borderId="15" xfId="0" applyNumberFormat="1" applyFont="1" applyFill="1" applyBorder="1" applyAlignment="1" applyProtection="1">
      <alignment horizontal="center" vertical="center"/>
      <protection locked="0"/>
    </xf>
    <xf numFmtId="180" fontId="3" fillId="2" borderId="14" xfId="0" applyNumberFormat="1" applyFont="1" applyFill="1" applyBorder="1" applyAlignment="1" applyProtection="1">
      <alignment horizontal="center" vertical="center"/>
      <protection locked="0"/>
    </xf>
    <xf numFmtId="180" fontId="3" fillId="2" borderId="13" xfId="0" applyNumberFormat="1" applyFont="1" applyFill="1" applyBorder="1" applyAlignment="1" applyProtection="1">
      <alignment horizontal="center" vertical="center"/>
      <protection locked="0"/>
    </xf>
    <xf numFmtId="0" fontId="6" fillId="2" borderId="11" xfId="0" applyFont="1" applyFill="1" applyBorder="1" applyAlignment="1" applyProtection="1">
      <alignment horizontal="left" vertical="top" wrapText="1"/>
      <protection locked="0"/>
    </xf>
    <xf numFmtId="0" fontId="6" fillId="2" borderId="1" xfId="0" applyFont="1" applyFill="1" applyBorder="1" applyAlignment="1" applyProtection="1">
      <alignment horizontal="left" vertical="top" wrapText="1"/>
      <protection locked="0"/>
    </xf>
    <xf numFmtId="0" fontId="6" fillId="2" borderId="12" xfId="0" applyFont="1" applyFill="1" applyBorder="1" applyAlignment="1" applyProtection="1">
      <alignment horizontal="left" vertical="top" wrapText="1"/>
      <protection locked="0"/>
    </xf>
    <xf numFmtId="0" fontId="6" fillId="11" borderId="4" xfId="0" applyFont="1" applyFill="1" applyBorder="1" applyAlignment="1" applyProtection="1">
      <alignment horizontal="center" vertical="center" textRotation="255" wrapText="1"/>
      <protection locked="0"/>
    </xf>
    <xf numFmtId="0" fontId="6" fillId="11" borderId="10" xfId="0" applyFont="1" applyFill="1" applyBorder="1" applyAlignment="1" applyProtection="1">
      <alignment horizontal="center" vertical="center" textRotation="255" wrapText="1"/>
      <protection locked="0"/>
    </xf>
    <xf numFmtId="0" fontId="6" fillId="11" borderId="12" xfId="0" applyFont="1" applyFill="1" applyBorder="1" applyAlignment="1" applyProtection="1">
      <alignment horizontal="center" vertical="center" textRotation="255" wrapText="1"/>
      <protection locked="0"/>
    </xf>
    <xf numFmtId="0" fontId="6" fillId="2" borderId="2" xfId="0" applyFont="1" applyFill="1" applyBorder="1" applyAlignment="1" applyProtection="1">
      <alignment horizontal="left" vertical="center"/>
      <protection locked="0"/>
    </xf>
    <xf numFmtId="0" fontId="20" fillId="2" borderId="0" xfId="0" applyFont="1" applyFill="1" applyAlignment="1">
      <alignment horizontal="center" vertical="center"/>
    </xf>
    <xf numFmtId="0" fontId="7" fillId="3" borderId="0" xfId="0" applyFont="1" applyFill="1" applyAlignment="1">
      <alignment horizontal="left" vertical="center"/>
    </xf>
    <xf numFmtId="0" fontId="0" fillId="2" borderId="0" xfId="0" applyFill="1" applyAlignment="1">
      <alignment horizontal="left" vertical="center" wrapText="1"/>
    </xf>
    <xf numFmtId="181" fontId="6" fillId="2" borderId="2" xfId="0" applyNumberFormat="1" applyFont="1" applyFill="1" applyBorder="1" applyAlignment="1" applyProtection="1">
      <alignment horizontal="left" vertical="center"/>
      <protection locked="0"/>
    </xf>
    <xf numFmtId="0" fontId="7" fillId="3" borderId="0" xfId="0" applyFont="1" applyFill="1" applyAlignment="1" applyProtection="1">
      <alignment horizontal="left" vertical="center"/>
      <protection locked="0"/>
    </xf>
    <xf numFmtId="0" fontId="31" fillId="11" borderId="23" xfId="0" applyFont="1" applyFill="1" applyBorder="1" applyAlignment="1">
      <alignment horizontal="center" vertical="center"/>
    </xf>
    <xf numFmtId="0" fontId="31" fillId="11" borderId="24" xfId="0" applyFont="1" applyFill="1" applyBorder="1" applyAlignment="1">
      <alignment horizontal="center" vertical="center"/>
    </xf>
    <xf numFmtId="178" fontId="3" fillId="15" borderId="46" xfId="0" applyNumberFormat="1" applyFont="1" applyFill="1" applyBorder="1" applyAlignment="1" applyProtection="1">
      <alignment horizontal="right" vertical="center"/>
      <protection locked="0"/>
    </xf>
    <xf numFmtId="0" fontId="10" fillId="3" borderId="0" xfId="0" applyFont="1" applyFill="1" applyAlignment="1" applyProtection="1">
      <alignment horizontal="left" vertical="top" wrapText="1"/>
      <protection locked="0"/>
    </xf>
    <xf numFmtId="0" fontId="6" fillId="11" borderId="86" xfId="0" applyFont="1" applyFill="1" applyBorder="1" applyAlignment="1">
      <alignment horizontal="center" vertical="center"/>
    </xf>
    <xf numFmtId="0" fontId="6" fillId="11" borderId="87" xfId="0" applyFont="1" applyFill="1" applyBorder="1" applyAlignment="1">
      <alignment horizontal="center" vertical="center"/>
    </xf>
    <xf numFmtId="0" fontId="6" fillId="11" borderId="88" xfId="0" applyFont="1" applyFill="1" applyBorder="1" applyAlignment="1">
      <alignment horizontal="center" vertical="center"/>
    </xf>
    <xf numFmtId="0" fontId="6" fillId="11" borderId="7" xfId="0" applyFont="1" applyFill="1" applyBorder="1" applyAlignment="1">
      <alignment horizontal="center" vertical="center" textRotation="255"/>
    </xf>
    <xf numFmtId="178" fontId="6" fillId="15" borderId="0" xfId="0" applyNumberFormat="1" applyFont="1" applyFill="1" applyAlignment="1" applyProtection="1">
      <alignment horizontal="center" vertical="center" shrinkToFit="1"/>
      <protection locked="0"/>
    </xf>
    <xf numFmtId="38" fontId="3" fillId="10" borderId="0" xfId="2" applyFont="1" applyFill="1" applyBorder="1" applyAlignment="1" applyProtection="1">
      <alignment horizontal="center" vertical="center" shrinkToFit="1"/>
    </xf>
    <xf numFmtId="0" fontId="6" fillId="0" borderId="1" xfId="0" applyFont="1" applyBorder="1" applyAlignment="1">
      <alignment horizontal="center" vertical="center" shrinkToFit="1"/>
    </xf>
    <xf numFmtId="178" fontId="3" fillId="15" borderId="89" xfId="0" applyNumberFormat="1" applyFont="1" applyFill="1" applyBorder="1" applyAlignment="1" applyProtection="1">
      <alignment horizontal="right" vertical="center" shrinkToFit="1"/>
      <protection locked="0"/>
    </xf>
    <xf numFmtId="178" fontId="3" fillId="15" borderId="46" xfId="0" applyNumberFormat="1" applyFont="1" applyFill="1" applyBorder="1" applyAlignment="1" applyProtection="1">
      <alignment horizontal="right" vertical="center" shrinkToFit="1"/>
      <protection locked="0"/>
    </xf>
    <xf numFmtId="0" fontId="6" fillId="11" borderId="90" xfId="0" applyFont="1" applyFill="1" applyBorder="1" applyAlignment="1">
      <alignment horizontal="center" vertical="center"/>
    </xf>
    <xf numFmtId="0" fontId="6" fillId="11" borderId="91" xfId="0" applyFont="1" applyFill="1" applyBorder="1" applyAlignment="1">
      <alignment horizontal="center" vertical="center"/>
    </xf>
    <xf numFmtId="0" fontId="6" fillId="11" borderId="92" xfId="0" applyFont="1" applyFill="1" applyBorder="1" applyAlignment="1">
      <alignment horizontal="center" vertical="center"/>
    </xf>
    <xf numFmtId="178" fontId="3" fillId="2" borderId="66" xfId="0" applyNumberFormat="1" applyFont="1" applyFill="1" applyBorder="1" applyAlignment="1">
      <alignment horizontal="right" vertical="center" shrinkToFit="1"/>
    </xf>
    <xf numFmtId="0" fontId="40" fillId="3" borderId="0" xfId="0" applyFont="1" applyFill="1" applyAlignment="1" applyProtection="1">
      <alignment horizontal="left" vertical="top" wrapText="1"/>
      <protection locked="0"/>
    </xf>
    <xf numFmtId="188" fontId="3" fillId="2" borderId="0" xfId="0" applyNumberFormat="1" applyFont="1" applyFill="1" applyAlignment="1">
      <alignment horizontal="right" vertical="center" shrinkToFit="1"/>
    </xf>
    <xf numFmtId="188" fontId="3" fillId="15" borderId="46" xfId="0" applyNumberFormat="1" applyFont="1" applyFill="1" applyBorder="1" applyAlignment="1" applyProtection="1">
      <alignment horizontal="right" vertical="center" shrinkToFit="1"/>
      <protection locked="0"/>
    </xf>
    <xf numFmtId="0" fontId="19" fillId="2" borderId="0" xfId="0" applyFont="1" applyFill="1" applyAlignment="1" applyProtection="1">
      <alignment horizontal="right"/>
      <protection locked="0"/>
    </xf>
    <xf numFmtId="0" fontId="18" fillId="2" borderId="0" xfId="0" applyFont="1" applyFill="1" applyAlignment="1">
      <alignment horizontal="center" vertical="center"/>
    </xf>
    <xf numFmtId="0" fontId="19" fillId="2" borderId="0" xfId="0" applyFont="1" applyFill="1" applyAlignment="1">
      <alignment horizontal="left" vertical="top" wrapText="1"/>
    </xf>
    <xf numFmtId="0" fontId="19" fillId="2" borderId="0" xfId="0" applyFont="1" applyFill="1" applyAlignment="1">
      <alignment vertical="top" wrapText="1"/>
    </xf>
    <xf numFmtId="0" fontId="0" fillId="2" borderId="0" xfId="0" applyFill="1" applyAlignment="1">
      <alignment vertical="top" wrapText="1"/>
    </xf>
    <xf numFmtId="0" fontId="19" fillId="3" borderId="0" xfId="0" applyFont="1" applyFill="1" applyAlignment="1" applyProtection="1">
      <alignment horizontal="left" vertical="top" wrapText="1"/>
      <protection locked="0"/>
    </xf>
    <xf numFmtId="0" fontId="20" fillId="2" borderId="0" xfId="0" applyFont="1" applyFill="1" applyAlignment="1" applyProtection="1">
      <alignment horizontal="center" vertical="center"/>
      <protection locked="0"/>
    </xf>
    <xf numFmtId="0" fontId="18" fillId="2" borderId="0" xfId="0" applyFont="1" applyFill="1" applyAlignment="1" applyProtection="1">
      <alignment horizontal="center" vertical="center"/>
      <protection locked="0"/>
    </xf>
    <xf numFmtId="0" fontId="19" fillId="2" borderId="0" xfId="0" applyFont="1" applyFill="1" applyAlignment="1" applyProtection="1">
      <alignment horizontal="left" vertical="top" wrapText="1"/>
      <protection locked="0"/>
    </xf>
    <xf numFmtId="0" fontId="19" fillId="2" borderId="0" xfId="0" applyFont="1" applyFill="1" applyAlignment="1" applyProtection="1">
      <alignment horizontal="left"/>
      <protection locked="0"/>
    </xf>
    <xf numFmtId="0" fontId="19" fillId="2" borderId="15" xfId="0" applyFont="1" applyFill="1" applyBorder="1" applyAlignment="1" applyProtection="1">
      <alignment horizontal="center" vertical="center" wrapText="1"/>
      <protection locked="0"/>
    </xf>
    <xf numFmtId="0" fontId="19" fillId="2" borderId="14" xfId="0" applyFont="1" applyFill="1" applyBorder="1" applyAlignment="1" applyProtection="1">
      <alignment horizontal="center" vertical="center" wrapText="1"/>
      <protection locked="0"/>
    </xf>
    <xf numFmtId="0" fontId="19" fillId="2" borderId="13" xfId="0" applyFont="1" applyFill="1" applyBorder="1" applyAlignment="1" applyProtection="1">
      <alignment horizontal="center" vertical="center" wrapText="1"/>
      <protection locked="0"/>
    </xf>
    <xf numFmtId="0" fontId="19" fillId="2" borderId="15" xfId="0" applyFont="1" applyFill="1" applyBorder="1" applyAlignment="1" applyProtection="1">
      <alignment horizontal="left" vertical="center" wrapText="1"/>
      <protection locked="0"/>
    </xf>
    <xf numFmtId="0" fontId="19" fillId="2" borderId="14" xfId="0" applyFont="1" applyFill="1" applyBorder="1" applyAlignment="1" applyProtection="1">
      <alignment horizontal="left" vertical="center" wrapText="1"/>
      <protection locked="0"/>
    </xf>
    <xf numFmtId="0" fontId="19" fillId="2" borderId="13" xfId="0" applyFont="1" applyFill="1" applyBorder="1" applyAlignment="1" applyProtection="1">
      <alignment horizontal="left" vertical="center" wrapText="1"/>
      <protection locked="0"/>
    </xf>
    <xf numFmtId="0" fontId="19" fillId="2" borderId="15" xfId="0" applyFont="1" applyFill="1" applyBorder="1" applyAlignment="1" applyProtection="1">
      <alignment horizontal="left" vertical="center"/>
      <protection locked="0"/>
    </xf>
    <xf numFmtId="0" fontId="19" fillId="2" borderId="14" xfId="0" applyFont="1" applyFill="1" applyBorder="1" applyAlignment="1" applyProtection="1">
      <alignment horizontal="left" vertical="center"/>
      <protection locked="0"/>
    </xf>
    <xf numFmtId="0" fontId="19" fillId="2" borderId="13" xfId="0" applyFont="1" applyFill="1" applyBorder="1" applyAlignment="1" applyProtection="1">
      <alignment horizontal="left" vertical="center"/>
      <protection locked="0"/>
    </xf>
    <xf numFmtId="0" fontId="19" fillId="11" borderId="2" xfId="0" applyFont="1" applyFill="1" applyBorder="1" applyAlignment="1" applyProtection="1">
      <alignment horizontal="center"/>
      <protection locked="0"/>
    </xf>
    <xf numFmtId="0" fontId="19" fillId="11" borderId="2" xfId="0" applyFont="1" applyFill="1" applyBorder="1" applyAlignment="1" applyProtection="1">
      <alignment horizontal="center" vertical="center" wrapText="1"/>
      <protection locked="0"/>
    </xf>
    <xf numFmtId="0" fontId="19" fillId="2" borderId="2" xfId="0" applyFont="1" applyFill="1" applyBorder="1" applyAlignment="1" applyProtection="1">
      <alignment horizontal="center" vertical="center" wrapText="1"/>
      <protection locked="0"/>
    </xf>
    <xf numFmtId="49" fontId="6" fillId="4" borderId="25" xfId="0" applyNumberFormat="1" applyFont="1" applyFill="1" applyBorder="1" applyAlignment="1">
      <alignment horizontal="center" vertical="center"/>
    </xf>
    <xf numFmtId="49" fontId="6" fillId="4" borderId="26" xfId="0" applyNumberFormat="1" applyFont="1" applyFill="1" applyBorder="1" applyAlignment="1">
      <alignment horizontal="center" vertical="center"/>
    </xf>
    <xf numFmtId="49" fontId="6" fillId="4" borderId="27" xfId="0" applyNumberFormat="1" applyFont="1" applyFill="1" applyBorder="1" applyAlignment="1">
      <alignment horizontal="center" vertical="center"/>
    </xf>
    <xf numFmtId="49" fontId="31" fillId="4" borderId="6" xfId="0" applyNumberFormat="1" applyFont="1" applyFill="1" applyBorder="1" applyAlignment="1">
      <alignment horizontal="left" vertical="top" wrapText="1"/>
    </xf>
    <xf numFmtId="49" fontId="31" fillId="4" borderId="0" xfId="0" applyNumberFormat="1" applyFont="1" applyFill="1" applyAlignment="1">
      <alignment horizontal="left" vertical="top" wrapText="1"/>
    </xf>
    <xf numFmtId="0" fontId="6" fillId="16" borderId="6" xfId="0" applyFont="1" applyFill="1" applyBorder="1" applyAlignment="1">
      <alignment horizontal="center" vertical="center"/>
    </xf>
    <xf numFmtId="0" fontId="6" fillId="16" borderId="0" xfId="0" applyFont="1" applyFill="1" applyAlignment="1">
      <alignment horizontal="center" vertical="center"/>
    </xf>
    <xf numFmtId="0" fontId="6" fillId="0" borderId="15" xfId="0" applyFont="1" applyBorder="1" applyAlignment="1">
      <alignment horizontal="center" vertical="center"/>
    </xf>
    <xf numFmtId="0" fontId="6" fillId="0" borderId="14" xfId="0" applyFont="1" applyBorder="1" applyAlignment="1">
      <alignment horizontal="center" vertical="center"/>
    </xf>
    <xf numFmtId="0" fontId="6" fillId="0" borderId="13" xfId="0" applyFont="1" applyBorder="1" applyAlignment="1">
      <alignment horizontal="center" vertical="center"/>
    </xf>
    <xf numFmtId="0" fontId="6" fillId="4" borderId="0" xfId="0" quotePrefix="1" applyFont="1" applyFill="1" applyAlignment="1">
      <alignment horizontal="left" vertical="top" wrapText="1"/>
    </xf>
    <xf numFmtId="176" fontId="6" fillId="4" borderId="15" xfId="0" applyNumberFormat="1" applyFont="1" applyFill="1" applyBorder="1" applyAlignment="1">
      <alignment horizontal="right" vertical="center" wrapText="1"/>
    </xf>
    <xf numFmtId="176" fontId="6" fillId="4" borderId="13" xfId="0" applyNumberFormat="1" applyFont="1" applyFill="1" applyBorder="1" applyAlignment="1">
      <alignment horizontal="right" vertical="center" wrapText="1"/>
    </xf>
    <xf numFmtId="0" fontId="6" fillId="2" borderId="7"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15" xfId="0" applyFont="1" applyFill="1" applyBorder="1" applyAlignment="1">
      <alignment horizontal="center" vertical="center"/>
    </xf>
    <xf numFmtId="0" fontId="6" fillId="2" borderId="14" xfId="0" applyFont="1" applyFill="1" applyBorder="1" applyAlignment="1">
      <alignment horizontal="center" vertical="center"/>
    </xf>
    <xf numFmtId="0" fontId="6" fillId="2" borderId="13" xfId="0" applyFont="1" applyFill="1" applyBorder="1" applyAlignment="1">
      <alignment horizontal="center" vertical="center"/>
    </xf>
    <xf numFmtId="0" fontId="43" fillId="5" borderId="0" xfId="0" applyFont="1" applyFill="1" applyAlignment="1">
      <alignment horizontal="left" vertical="top" wrapText="1"/>
    </xf>
    <xf numFmtId="178" fontId="6" fillId="4" borderId="15" xfId="0" applyNumberFormat="1" applyFont="1" applyFill="1" applyBorder="1" applyAlignment="1">
      <alignment horizontal="right" vertical="center" wrapText="1"/>
    </xf>
    <xf numFmtId="178" fontId="6" fillId="4" borderId="13" xfId="0" applyNumberFormat="1" applyFont="1" applyFill="1" applyBorder="1" applyAlignment="1">
      <alignment horizontal="right" vertical="center" wrapText="1"/>
    </xf>
    <xf numFmtId="0" fontId="6" fillId="9" borderId="6" xfId="0" applyFont="1" applyFill="1" applyBorder="1" applyAlignment="1">
      <alignment horizontal="center" vertical="center"/>
    </xf>
    <xf numFmtId="0" fontId="6" fillId="9" borderId="0" xfId="0" applyFont="1" applyFill="1" applyAlignment="1">
      <alignment horizontal="center" vertical="center"/>
    </xf>
    <xf numFmtId="49" fontId="31" fillId="4" borderId="4" xfId="0" applyNumberFormat="1" applyFont="1" applyFill="1" applyBorder="1" applyAlignment="1">
      <alignment horizontal="left" vertical="center" wrapText="1"/>
    </xf>
    <xf numFmtId="49" fontId="31" fillId="4" borderId="5" xfId="0" applyNumberFormat="1" applyFont="1" applyFill="1" applyBorder="1" applyAlignment="1">
      <alignment horizontal="left" vertical="center" wrapText="1"/>
    </xf>
  </cellXfs>
  <cellStyles count="3">
    <cellStyle name="ハイパーリンク" xfId="1" builtinId="8"/>
    <cellStyle name="桁区切り" xfId="2" builtinId="6"/>
    <cellStyle name="標準" xfId="0" builtinId="0"/>
  </cellStyles>
  <dxfs count="2">
    <dxf>
      <font>
        <color rgb="FF9C0006"/>
      </font>
    </dxf>
    <dxf>
      <font>
        <color rgb="FFFF000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fmlaLink="コントロール!$B$33"/>
</file>

<file path=xl/ctrlProps/ctrlProp2.xml><?xml version="1.0" encoding="utf-8"?>
<formControlPr xmlns="http://schemas.microsoft.com/office/spreadsheetml/2009/9/main" objectType="CheckBox" checked="Checked" fmlaLink="コントロール!$B$34"/>
</file>

<file path=xl/ctrlProps/ctrlProp3.xml><?xml version="1.0" encoding="utf-8"?>
<formControlPr xmlns="http://schemas.microsoft.com/office/spreadsheetml/2009/9/main" objectType="CheckBox"/>
</file>

<file path=xl/ctrlProps/ctrlProp4.xml><?xml version="1.0" encoding="utf-8"?>
<formControlPr xmlns="http://schemas.microsoft.com/office/spreadsheetml/2009/9/main" objectType="CheckBox" fmlaLink="コントロール!$B$53"/>
</file>

<file path=xl/ctrlProps/ctrlProp5.xml><?xml version="1.0" encoding="utf-8"?>
<formControlPr xmlns="http://schemas.microsoft.com/office/spreadsheetml/2009/9/main" objectType="CheckBox" fmlaLink="$D$26"/>
</file>

<file path=xl/ctrlProps/ctrlProp6.xml><?xml version="1.0" encoding="utf-8"?>
<formControlPr xmlns="http://schemas.microsoft.com/office/spreadsheetml/2009/9/main" objectType="CheckBox"/>
</file>

<file path=xl/ctrlProps/ctrlProp7.xml><?xml version="1.0" encoding="utf-8"?>
<formControlPr xmlns="http://schemas.microsoft.com/office/spreadsheetml/2009/9/main" objectType="CheckBox" fmlaLink="$G$26"/>
</file>

<file path=xl/ctrlProps/ctrlProp8.xml><?xml version="1.0" encoding="utf-8"?>
<formControlPr xmlns="http://schemas.microsoft.com/office/spreadsheetml/2009/9/main" objectType="CheckBox" fmlaLink="$T$27"/>
</file>

<file path=xl/ctrlProps/ctrlProp9.xml><?xml version="1.0" encoding="utf-8"?>
<formControlPr xmlns="http://schemas.microsoft.com/office/spreadsheetml/2009/9/main" objectType="CheckBox" fmlaLink="$U$27"/>
</file>

<file path=xl/ctrlProps/ctrlProp10.xml><?xml version="1.0" encoding="utf-8"?>
<formControlPr xmlns="http://schemas.microsoft.com/office/spreadsheetml/2009/9/main" objectType="CheckBox"/>
</file>

<file path=xl/ctrlProps/ctrlProp11.xml><?xml version="1.0" encoding="utf-8"?>
<formControlPr xmlns="http://schemas.microsoft.com/office/spreadsheetml/2009/9/main" objectType="CheckBox" fmlaLink="コントロール!$D$3"/>
</file>

<file path=xl/ctrlProps/ctrlProp12.xml><?xml version="1.0" encoding="utf-8"?>
<formControlPr xmlns="http://schemas.microsoft.com/office/spreadsheetml/2009/9/main" objectType="CheckBox" fmlaLink="コントロール!$D$4"/>
</file>

<file path=xl/ctrlProps/ctrlProp13.xml><?xml version="1.0" encoding="utf-8"?>
<formControlPr xmlns="http://schemas.microsoft.com/office/spreadsheetml/2009/9/main" objectType="CheckBox" fmlaLink="コントロール!$D$5"/>
</file>

<file path=xl/ctrlProps/ctrlProp14.xml><?xml version="1.0" encoding="utf-8"?>
<formControlPr xmlns="http://schemas.microsoft.com/office/spreadsheetml/2009/9/main" objectType="CheckBox" fmlaLink="$T$61"/>
</file>

<file path=xl/ctrlProps/ctrlProp15.xml><?xml version="1.0" encoding="utf-8"?>
<formControlPr xmlns="http://schemas.microsoft.com/office/spreadsheetml/2009/9/main" objectType="CheckBox" fmlaLink="コントロール!$D$6"/>
</file>

<file path=xl/ctrlProps/ctrlProp16.xml><?xml version="1.0" encoding="utf-8"?>
<formControlPr xmlns="http://schemas.microsoft.com/office/spreadsheetml/2009/9/main" objectType="CheckBox" fmlaLink="コントロール!$D$7"/>
</file>

<file path=xl/ctrlProps/ctrlProp17.xml><?xml version="1.0" encoding="utf-8"?>
<formControlPr xmlns="http://schemas.microsoft.com/office/spreadsheetml/2009/9/main" objectType="CheckBox" fmlaLink="コントロール!$D$19"/>
</file>

<file path=xl/ctrlProps/ctrlProp18.xml><?xml version="1.0" encoding="utf-8"?>
<formControlPr xmlns="http://schemas.microsoft.com/office/spreadsheetml/2009/9/main" objectType="CheckBox" fmlaLink="コントロール!$D$20"/>
</file>

<file path=xl/ctrlProps/ctrlProp19.xml><?xml version="1.0" encoding="utf-8"?>
<formControlPr xmlns="http://schemas.microsoft.com/office/spreadsheetml/2009/9/main" objectType="CheckBox" fmlaLink="コントロール!$D$21"/>
</file>

<file path=xl/ctrlProps/ctrlProp20.xml><?xml version="1.0" encoding="utf-8"?>
<formControlPr xmlns="http://schemas.microsoft.com/office/spreadsheetml/2009/9/main" objectType="CheckBox" fmlaLink="コントロール!$B$41"/>
</file>

<file path=xl/ctrlProps/ctrlProp21.xml><?xml version="1.0" encoding="utf-8"?>
<formControlPr xmlns="http://schemas.microsoft.com/office/spreadsheetml/2009/9/main" objectType="CheckBox" fmlaLink="コントロール!$B$42"/>
</file>

<file path=xl/ctrlProps/ctrlProp22.xml><?xml version="1.0" encoding="utf-8"?>
<formControlPr xmlns="http://schemas.microsoft.com/office/spreadsheetml/2009/9/main" objectType="CheckBox" fmlaLink="コントロール!$B$43"/>
</file>

<file path=xl/ctrlProps/ctrlProp23.xml><?xml version="1.0" encoding="utf-8"?>
<formControlPr xmlns="http://schemas.microsoft.com/office/spreadsheetml/2009/9/main" objectType="CheckBox" fmlaLink="コントロール!$B$51"/>
</file>

<file path=xl/ctrlProps/ctrlProp24.xml><?xml version="1.0" encoding="utf-8"?>
<formControlPr xmlns="http://schemas.microsoft.com/office/spreadsheetml/2009/9/main" objectType="CheckBox" fmlaLink="コントロール!$B$52"/>
</file>

<file path=xl/ctrlProps/ctrlProp25.xml><?xml version="1.0" encoding="utf-8"?>
<formControlPr xmlns="http://schemas.microsoft.com/office/spreadsheetml/2009/9/main" objectType="CheckBox" fmlaLink="コントロール!$B$45"/>
</file>

<file path=xl/ctrlProps/ctrlProp26.xml><?xml version="1.0" encoding="utf-8"?>
<formControlPr xmlns="http://schemas.microsoft.com/office/spreadsheetml/2009/9/main" objectType="CheckBox" fmlaLink="コントロール!$D$23"/>
</file>

<file path=xl/ctrlProps/ctrlProp27.xml><?xml version="1.0" encoding="utf-8"?>
<formControlPr xmlns="http://schemas.microsoft.com/office/spreadsheetml/2009/9/main" objectType="CheckBox" fmlaLink="コントロール!$B$50"/>
</file>

<file path=xl/ctrlProps/ctrlProp28.xml><?xml version="1.0" encoding="utf-8"?>
<formControlPr xmlns="http://schemas.microsoft.com/office/spreadsheetml/2009/9/main" objectType="CheckBox" fmlaLink="コントロール!$D$24"/>
</file>

<file path=xl/ctrlProps/ctrlProp29.xml><?xml version="1.0" encoding="utf-8"?>
<formControlPr xmlns="http://schemas.microsoft.com/office/spreadsheetml/2009/9/main" objectType="CheckBox"/>
</file>

<file path=xl/ctrlProps/ctrlProp30.xml><?xml version="1.0" encoding="utf-8"?>
<formControlPr xmlns="http://schemas.microsoft.com/office/spreadsheetml/2009/9/main" objectType="CheckBox"/>
</file>

<file path=xl/ctrlProps/ctrlProp31.xml><?xml version="1.0" encoding="utf-8"?>
<formControlPr xmlns="http://schemas.microsoft.com/office/spreadsheetml/2009/9/main" objectType="CheckBox"/>
</file>

<file path=xl/ctrlProps/ctrlProp32.xml><?xml version="1.0" encoding="utf-8"?>
<formControlPr xmlns="http://schemas.microsoft.com/office/spreadsheetml/2009/9/main" objectType="CheckBox"/>
</file>

<file path=xl/ctrlProps/ctrlProp33.xml><?xml version="1.0" encoding="utf-8"?>
<formControlPr xmlns="http://schemas.microsoft.com/office/spreadsheetml/2009/9/main" objectType="CheckBox"/>
</file>

<file path=xl/ctrlProps/ctrlProp34.xml><?xml version="1.0" encoding="utf-8"?>
<formControlPr xmlns="http://schemas.microsoft.com/office/spreadsheetml/2009/9/main" objectType="CheckBox"/>
</file>

<file path=xl/ctrlProps/ctrlProp35.xml><?xml version="1.0" encoding="utf-8"?>
<formControlPr xmlns="http://schemas.microsoft.com/office/spreadsheetml/2009/9/main" objectType="CheckBox"/>
</file>

<file path=xl/ctrlProps/ctrlProp36.xml><?xml version="1.0" encoding="utf-8"?>
<formControlPr xmlns="http://schemas.microsoft.com/office/spreadsheetml/2009/9/main" objectType="CheckBox"/>
</file>

<file path=xl/ctrlProps/ctrlProp37.xml><?xml version="1.0" encoding="utf-8"?>
<formControlPr xmlns="http://schemas.microsoft.com/office/spreadsheetml/2009/9/main" objectType="CheckBox" fmlaLink="コントロール!$B$54"/>
</file>

<file path=xl/ctrlProps/ctrlProp38.xml><?xml version="1.0" encoding="utf-8"?>
<formControlPr xmlns="http://schemas.microsoft.com/office/spreadsheetml/2009/9/main" objectType="CheckBox"/>
</file>

<file path=xl/ctrlProps/ctrlProp39.xml><?xml version="1.0" encoding="utf-8"?>
<formControlPr xmlns="http://schemas.microsoft.com/office/spreadsheetml/2009/9/main" objectType="CheckBox" fmlaLink="コントロール!$D$2"/>
</file>

<file path=xl/ctrlProps/ctrlProp40.xml><?xml version="1.0" encoding="utf-8"?>
<formControlPr xmlns="http://schemas.microsoft.com/office/spreadsheetml/2009/9/main" objectType="CheckBox"/>
</file>

<file path=xl/ctrlProps/ctrlProp41.xml><?xml version="1.0" encoding="utf-8"?>
<formControlPr xmlns="http://schemas.microsoft.com/office/spreadsheetml/2009/9/main" objectType="CheckBox"/>
</file>

<file path=xl/ctrlProps/ctrlProp42.xml><?xml version="1.0" encoding="utf-8"?>
<formControlPr xmlns="http://schemas.microsoft.com/office/spreadsheetml/2009/9/main" objectType="CheckBox"/>
</file>

<file path=xl/ctrlProps/ctrlProp43.xml><?xml version="1.0" encoding="utf-8"?>
<formControlPr xmlns="http://schemas.microsoft.com/office/spreadsheetml/2009/9/main" objectType="CheckBox"/>
</file>

<file path=xl/ctrlProps/ctrlProp44.xml><?xml version="1.0" encoding="utf-8"?>
<formControlPr xmlns="http://schemas.microsoft.com/office/spreadsheetml/2009/9/main" objectType="CheckBox"/>
</file>

<file path=xl/ctrlProps/ctrlProp45.xml><?xml version="1.0" encoding="utf-8"?>
<formControlPr xmlns="http://schemas.microsoft.com/office/spreadsheetml/2009/9/main" objectType="CheckBox"/>
</file>

<file path=xl/ctrlProps/ctrlProp46.xml><?xml version="1.0" encoding="utf-8"?>
<formControlPr xmlns="http://schemas.microsoft.com/office/spreadsheetml/2009/9/main" objectType="CheckBox"/>
</file>

<file path=xl/ctrlProps/ctrlProp47.xml><?xml version="1.0" encoding="utf-8"?>
<formControlPr xmlns="http://schemas.microsoft.com/office/spreadsheetml/2009/9/main" objectType="CheckBox"/>
</file>

<file path=xl/ctrlProps/ctrlProp48.xml><?xml version="1.0" encoding="utf-8"?>
<formControlPr xmlns="http://schemas.microsoft.com/office/spreadsheetml/2009/9/main" objectType="CheckBox"/>
</file>

<file path=xl/ctrlProps/ctrlProp49.xml><?xml version="1.0" encoding="utf-8"?>
<formControlPr xmlns="http://schemas.microsoft.com/office/spreadsheetml/2009/9/main" objectType="CheckBox"/>
</file>

<file path=xl/ctrlProps/ctrlProp50.xml><?xml version="1.0" encoding="utf-8"?>
<formControlPr xmlns="http://schemas.microsoft.com/office/spreadsheetml/2009/9/main" objectType="CheckBox"/>
</file>

<file path=xl/ctrlProps/ctrlProp51.xml><?xml version="1.0" encoding="utf-8"?>
<formControlPr xmlns="http://schemas.microsoft.com/office/spreadsheetml/2009/9/main" objectType="CheckBox"/>
</file>

<file path=xl/ctrlProps/ctrlProp52.xml><?xml version="1.0" encoding="utf-8"?>
<formControlPr xmlns="http://schemas.microsoft.com/office/spreadsheetml/2009/9/main" objectType="CheckBox"/>
</file>

<file path=xl/ctrlProps/ctrlProp53.xml><?xml version="1.0" encoding="utf-8"?>
<formControlPr xmlns="http://schemas.microsoft.com/office/spreadsheetml/2009/9/main" objectType="CheckBox"/>
</file>

<file path=xl/ctrlProps/ctrlProp54.xml><?xml version="1.0" encoding="utf-8"?>
<formControlPr xmlns="http://schemas.microsoft.com/office/spreadsheetml/2009/9/main" objectType="CheckBox"/>
</file>

<file path=xl/ctrlProps/ctrlProp55.xml><?xml version="1.0" encoding="utf-8"?>
<formControlPr xmlns="http://schemas.microsoft.com/office/spreadsheetml/2009/9/main" objectType="CheckBox"/>
</file>

<file path=xl/ctrlProps/ctrlProp56.xml><?xml version="1.0" encoding="utf-8"?>
<formControlPr xmlns="http://schemas.microsoft.com/office/spreadsheetml/2009/9/main" objectType="CheckBox"/>
</file>

<file path=xl/ctrlProps/ctrlProp57.xml><?xml version="1.0" encoding="utf-8"?>
<formControlPr xmlns="http://schemas.microsoft.com/office/spreadsheetml/2009/9/main" objectType="CheckBox"/>
</file>

<file path=xl/ctrlProps/ctrlProp58.xml><?xml version="1.0" encoding="utf-8"?>
<formControlPr xmlns="http://schemas.microsoft.com/office/spreadsheetml/2009/9/main" objectType="CheckBox"/>
</file>

<file path=xl/ctrlProps/ctrlProp59.xml><?xml version="1.0" encoding="utf-8"?>
<formControlPr xmlns="http://schemas.microsoft.com/office/spreadsheetml/2009/9/main" objectType="CheckBox"/>
</file>

<file path=xl/ctrlProps/ctrlProp60.xml><?xml version="1.0" encoding="utf-8"?>
<formControlPr xmlns="http://schemas.microsoft.com/office/spreadsheetml/2009/9/main" objectType="CheckBox"/>
</file>

<file path=xl/ctrlProps/ctrlProp61.xml><?xml version="1.0" encoding="utf-8"?>
<formControlPr xmlns="http://schemas.microsoft.com/office/spreadsheetml/2009/9/main" objectType="CheckBox"/>
</file>

<file path=xl/ctrlProps/ctrlProp62.xml><?xml version="1.0" encoding="utf-8"?>
<formControlPr xmlns="http://schemas.microsoft.com/office/spreadsheetml/2009/9/main" objectType="CheckBox"/>
</file>

<file path=xl/ctrlProps/ctrlProp63.xml><?xml version="1.0" encoding="utf-8"?>
<formControlPr xmlns="http://schemas.microsoft.com/office/spreadsheetml/2009/9/main" objectType="CheckBox"/>
</file>

<file path=xl/ctrlProps/ctrlProp64.xml><?xml version="1.0" encoding="utf-8"?>
<formControlPr xmlns="http://schemas.microsoft.com/office/spreadsheetml/2009/9/main" objectType="CheckBox"/>
</file>

<file path=xl/ctrlProps/ctrlProp65.xml><?xml version="1.0" encoding="utf-8"?>
<formControlPr xmlns="http://schemas.microsoft.com/office/spreadsheetml/2009/9/main" objectType="CheckBox"/>
</file>

<file path=xl/ctrlProps/ctrlProp66.xml><?xml version="1.0" encoding="utf-8"?>
<formControlPr xmlns="http://schemas.microsoft.com/office/spreadsheetml/2009/9/main" objectType="CheckBox"/>
</file>

<file path=xl/ctrlProps/ctrlProp67.xml><?xml version="1.0" encoding="utf-8"?>
<formControlPr xmlns="http://schemas.microsoft.com/office/spreadsheetml/2009/9/main" objectType="CheckBox" fmlaLink="コントロール!$K$9"/>
</file>

<file path=xl/ctrlProps/ctrlProp68.xml><?xml version="1.0" encoding="utf-8"?>
<formControlPr xmlns="http://schemas.microsoft.com/office/spreadsheetml/2009/9/main" objectType="CheckBox" fmlaLink="コントロール!$K$10"/>
</file>

<file path=xl/ctrlProps/ctrlProp69.xml><?xml version="1.0" encoding="utf-8"?>
<formControlPr xmlns="http://schemas.microsoft.com/office/spreadsheetml/2009/9/main" objectType="CheckBox" fmlaLink="コントロール!$L$9"/>
</file>

<file path=xl/ctrlProps/ctrlProp70.xml><?xml version="1.0" encoding="utf-8"?>
<formControlPr xmlns="http://schemas.microsoft.com/office/spreadsheetml/2009/9/main" objectType="CheckBox" fmlaLink="コントロール!$L$10"/>
</file>

<file path=xl/ctrlProps/ctrlProp71.xml><?xml version="1.0" encoding="utf-8"?>
<formControlPr xmlns="http://schemas.microsoft.com/office/spreadsheetml/2009/9/main" objectType="CheckBox" fmlaLink="コントロール!$M$9"/>
</file>

<file path=xl/ctrlProps/ctrlProp72.xml><?xml version="1.0" encoding="utf-8"?>
<formControlPr xmlns="http://schemas.microsoft.com/office/spreadsheetml/2009/9/main" objectType="CheckBox" fmlaLink="コントロール!$M$10"/>
</file>

<file path=xl/ctrlProps/ctrlProp73.xml><?xml version="1.0" encoding="utf-8"?>
<formControlPr xmlns="http://schemas.microsoft.com/office/spreadsheetml/2009/9/main" objectType="CheckBox" fmlaLink="コントロール!$N$9"/>
</file>

<file path=xl/ctrlProps/ctrlProp74.xml><?xml version="1.0" encoding="utf-8"?>
<formControlPr xmlns="http://schemas.microsoft.com/office/spreadsheetml/2009/9/main" objectType="CheckBox" fmlaLink="コントロール!$N$10"/>
</file>

<file path=xl/ctrlProps/ctrlProp75.xml><?xml version="1.0" encoding="utf-8"?>
<formControlPr xmlns="http://schemas.microsoft.com/office/spreadsheetml/2009/9/main" objectType="CheckBox" fmlaLink="コントロール!$O$9"/>
</file>

<file path=xl/ctrlProps/ctrlProp76.xml><?xml version="1.0" encoding="utf-8"?>
<formControlPr xmlns="http://schemas.microsoft.com/office/spreadsheetml/2009/9/main" objectType="CheckBox" fmlaLink="コントロール!$O$10"/>
</file>

<file path=xl/ctrlProps/ctrlProp77.xml><?xml version="1.0" encoding="utf-8"?>
<formControlPr xmlns="http://schemas.microsoft.com/office/spreadsheetml/2009/9/main" objectType="CheckBox" fmlaLink="コントロール!$P$9"/>
</file>

<file path=xl/ctrlProps/ctrlProp78.xml><?xml version="1.0" encoding="utf-8"?>
<formControlPr xmlns="http://schemas.microsoft.com/office/spreadsheetml/2009/9/main" objectType="CheckBox" fmlaLink="コントロール!$P$10"/>
</file>

<file path=xl/ctrlProps/ctrlProp79.xml><?xml version="1.0" encoding="utf-8"?>
<formControlPr xmlns="http://schemas.microsoft.com/office/spreadsheetml/2009/9/main" objectType="CheckBox" fmlaLink="コントロール!$Q$9"/>
</file>

<file path=xl/ctrlProps/ctrlProp80.xml><?xml version="1.0" encoding="utf-8"?>
<formControlPr xmlns="http://schemas.microsoft.com/office/spreadsheetml/2009/9/main" objectType="CheckBox" fmlaLink="コントロール!$Q$10"/>
</file>

<file path=xl/ctrlProps/ctrlProp81.xml><?xml version="1.0" encoding="utf-8"?>
<formControlPr xmlns="http://schemas.microsoft.com/office/spreadsheetml/2009/9/main" objectType="CheckBox" fmlaLink="コントロール!$R$9"/>
</file>

<file path=xl/ctrlProps/ctrlProp82.xml><?xml version="1.0" encoding="utf-8"?>
<formControlPr xmlns="http://schemas.microsoft.com/office/spreadsheetml/2009/9/main" objectType="CheckBox" fmlaLink="コントロール!$R$10"/>
</file>

<file path=xl/ctrlProps/ctrlProp83.xml><?xml version="1.0" encoding="utf-8"?>
<formControlPr xmlns="http://schemas.microsoft.com/office/spreadsheetml/2009/9/main" objectType="CheckBox" fmlaLink="コントロール!$S$9"/>
</file>

<file path=xl/ctrlProps/ctrlProp84.xml><?xml version="1.0" encoding="utf-8"?>
<formControlPr xmlns="http://schemas.microsoft.com/office/spreadsheetml/2009/9/main" objectType="CheckBox" fmlaLink="コントロール!$S$10"/>
</file>

<file path=xl/ctrlProps/ctrlProp85.xml><?xml version="1.0" encoding="utf-8"?>
<formControlPr xmlns="http://schemas.microsoft.com/office/spreadsheetml/2009/9/main" objectType="CheckBox" fmlaLink="コントロール!$M$5"/>
</file>

<file path=xl/ctrlProps/ctrlProp86.xml><?xml version="1.0" encoding="utf-8"?>
<formControlPr xmlns="http://schemas.microsoft.com/office/spreadsheetml/2009/9/main" objectType="CheckBox"/>
</file>

<file path=xl/ctrlProps/ctrlProp87.xml><?xml version="1.0" encoding="utf-8"?>
<formControlPr xmlns="http://schemas.microsoft.com/office/spreadsheetml/2009/9/main" objectType="CheckBox" fmlaLink="$U$61"/>
</file>

<file path=xl/ctrlProps/ctrlProp88.xml><?xml version="1.0" encoding="utf-8"?>
<formControlPr xmlns="http://schemas.microsoft.com/office/spreadsheetml/2009/9/main" objectType="CheckBox"/>
</file>

<file path=xl/ctrlProps/ctrlProp89.xml><?xml version="1.0" encoding="utf-8"?>
<formControlPr xmlns="http://schemas.microsoft.com/office/spreadsheetml/2009/9/main" objectType="CheckBox" fmlaLink="コントロール!$D$8"/>
</file>

<file path=xl/ctrlProps/ctrlProp90.xml><?xml version="1.0" encoding="utf-8"?>
<formControlPr xmlns="http://schemas.microsoft.com/office/spreadsheetml/2009/9/main" objectType="CheckBox" fmlaLink="コントロール!$D$9"/>
</file>

<file path=xl/ctrlProps/ctrlProp91.xml><?xml version="1.0" encoding="utf-8"?>
<formControlPr xmlns="http://schemas.microsoft.com/office/spreadsheetml/2009/9/main" objectType="CheckBox" fmlaLink="コントロール!$D$10"/>
</file>

<file path=xl/ctrlProps/ctrlProp92.xml><?xml version="1.0" encoding="utf-8"?>
<formControlPr xmlns="http://schemas.microsoft.com/office/spreadsheetml/2009/9/main" objectType="CheckBox" fmlaLink="コントロール!$D$12"/>
</file>

<file path=xl/ctrlProps/ctrlProp93.xml><?xml version="1.0" encoding="utf-8"?>
<formControlPr xmlns="http://schemas.microsoft.com/office/spreadsheetml/2009/9/main" objectType="CheckBox" fmlaLink="コントロール!$D$13"/>
</file>

<file path=xl/ctrlProps/ctrlProp94.xml><?xml version="1.0" encoding="utf-8"?>
<formControlPr xmlns="http://schemas.microsoft.com/office/spreadsheetml/2009/9/main" objectType="CheckBox" fmlaLink="コントロール!$D$14"/>
</file>

<file path=xl/ctrlProps/ctrlProp95.xml><?xml version="1.0" encoding="utf-8"?>
<formControlPr xmlns="http://schemas.microsoft.com/office/spreadsheetml/2009/9/main" objectType="CheckBox" fmlaLink="コントロール!$D$11"/>
</file>

<file path=xl/ctrlProps/ctrlProp96.xml><?xml version="1.0" encoding="utf-8"?>
<formControlPr xmlns="http://schemas.microsoft.com/office/spreadsheetml/2009/9/main" objectType="CheckBox" fmlaLink="コントロール!$D$15"/>
</file>

<file path=xl/ctrlProps/ctrlProp97.xml><?xml version="1.0" encoding="utf-8"?>
<formControlPr xmlns="http://schemas.microsoft.com/office/spreadsheetml/2009/9/main" objectType="CheckBox" fmlaLink="コントロール!$D$16"/>
</file>

<file path=xl/ctrlProps/ctrlProp98.xml><?xml version="1.0" encoding="utf-8"?>
<formControlPr xmlns="http://schemas.microsoft.com/office/spreadsheetml/2009/9/main" objectType="CheckBox" fmlaLink="コントロール!$D$17"/>
</file>

<file path=xl/ctrlProps/ctrlProp99.xml><?xml version="1.0" encoding="utf-8"?>
<formControlPr xmlns="http://schemas.microsoft.com/office/spreadsheetml/2009/9/main" objectType="CheckBox" fmlaLink="コントロール!$D$18"/>
</file>

<file path=xl/ctrlProps/ctrlProp100.xml><?xml version="1.0" encoding="utf-8"?>
<formControlPr xmlns="http://schemas.microsoft.com/office/spreadsheetml/2009/9/main" objectType="CheckBox" fmlaLink="$J$26"/>
</file>

<file path=xl/ctrlProps/ctrlProp101.xml><?xml version="1.0" encoding="utf-8"?>
<formControlPr xmlns="http://schemas.microsoft.com/office/spreadsheetml/2009/9/main" objectType="CheckBox"/>
</file>

<file path=xl/ctrlProps/ctrlProp102.xml><?xml version="1.0" encoding="utf-8"?>
<formControlPr xmlns="http://schemas.microsoft.com/office/spreadsheetml/2009/9/main" objectType="CheckBox" fmlaLink="コントロール!$B$49"/>
</file>

<file path=xl/ctrlProps/ctrlProp103.xml><?xml version="1.0" encoding="utf-8"?>
<formControlPr xmlns="http://schemas.microsoft.com/office/spreadsheetml/2009/9/main" objectType="Radio" firstButton="1" lockText="1"/>
</file>

<file path=xl/ctrlProps/ctrlProp104.xml><?xml version="1.0" encoding="utf-8"?>
<formControlPr xmlns="http://schemas.microsoft.com/office/spreadsheetml/2009/9/main" objectType="Radio" lockText="1"/>
</file>

<file path=xl/ctrlProps/ctrlProp105.xml><?xml version="1.0" encoding="utf-8"?>
<formControlPr xmlns="http://schemas.microsoft.com/office/spreadsheetml/2009/9/main" objectType="GBox" noThreeD="1"/>
</file>

<file path=xl/ctrlProps/ctrlProp106.xml><?xml version="1.0" encoding="utf-8"?>
<formControlPr xmlns="http://schemas.microsoft.com/office/spreadsheetml/2009/9/main" objectType="CheckBox"/>
</file>

<file path=xl/ctrlProps/ctrlProp107.xml><?xml version="1.0" encoding="utf-8"?>
<formControlPr xmlns="http://schemas.microsoft.com/office/spreadsheetml/2009/9/main" objectType="CheckBox" fmlaLink="コントロール!$D$22"/>
</file>

<file path=xl/ctrlProps/ctrlProp108.xml><?xml version="1.0" encoding="utf-8"?>
<formControlPr xmlns="http://schemas.microsoft.com/office/spreadsheetml/2009/9/main" objectType="CheckBox"/>
</file>

<file path=xl/ctrlProps/ctrlProp109.xml><?xml version="1.0" encoding="utf-8"?>
<formControlPr xmlns="http://schemas.microsoft.com/office/spreadsheetml/2009/9/main" objectType="CheckBox" fmlaLink="コントロール!$B$46"/>
</file>

<file path=xl/ctrlProps/ctrlProp110.xml><?xml version="1.0" encoding="utf-8"?>
<formControlPr xmlns="http://schemas.microsoft.com/office/spreadsheetml/2009/9/main" objectType="Radio" checked="Checked" firstButton="1" lockText="1"/>
</file>

<file path=xl/ctrlProps/ctrlProp111.xml><?xml version="1.0" encoding="utf-8"?>
<formControlPr xmlns="http://schemas.microsoft.com/office/spreadsheetml/2009/9/main" objectType="Radio" lockText="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file>

<file path=xl/ctrlProps/ctrlProp117.xml><?xml version="1.0" encoding="utf-8"?>
<formControlPr xmlns="http://schemas.microsoft.com/office/spreadsheetml/2009/9/main" objectType="CheckBox"/>
</file>

<file path=xl/drawings/drawing1.xml><?xml version="1.0" encoding="utf-8"?>
<xdr:wsDr xmlns:xdr="http://schemas.openxmlformats.org/drawingml/2006/spreadsheetDrawing" xmlns:a="http://schemas.openxmlformats.org/drawingml/2006/main">
  <xdr:twoCellAnchor>
    <xdr:from>
      <xdr:col>6</xdr:col>
      <xdr:colOff>323850</xdr:colOff>
      <xdr:row>48</xdr:row>
      <xdr:rowOff>190501</xdr:rowOff>
    </xdr:from>
    <xdr:to>
      <xdr:col>13</xdr:col>
      <xdr:colOff>66675</xdr:colOff>
      <xdr:row>51</xdr:row>
      <xdr:rowOff>47625</xdr:rowOff>
    </xdr:to>
    <xdr:sp macro="" textlink="">
      <xdr:nvSpPr>
        <xdr:cNvPr id="2" name="テキスト ボックス 1">
          <a:extLst>
            <a:ext uri="{FF2B5EF4-FFF2-40B4-BE49-F238E27FC236}">
              <a16:creationId xmlns:a16="http://schemas.microsoft.com/office/drawing/2014/main" id="{3A93F323-F9FE-776E-366E-E8B271414A1D}"/>
            </a:ext>
          </a:extLst>
        </xdr:cNvPr>
        <xdr:cNvSpPr txBox="1"/>
      </xdr:nvSpPr>
      <xdr:spPr>
        <a:xfrm>
          <a:off x="2381250" y="11868151"/>
          <a:ext cx="2143125" cy="6286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700"/>
            <a:t>※</a:t>
          </a:r>
          <a:r>
            <a:rPr kumimoji="1" lang="ja-JP" altLang="en-US" sz="700"/>
            <a:t>別紙様式第１その３に送金の内容を記入して</a:t>
          </a:r>
          <a:endParaRPr kumimoji="1" lang="en-US" altLang="ja-JP" sz="700"/>
        </a:p>
        <a:p>
          <a:r>
            <a:rPr kumimoji="1" lang="ja-JP" altLang="en-US" sz="700"/>
            <a:t>　　ください。送金日（加重平均）を選択し、その３</a:t>
          </a:r>
          <a:endParaRPr kumimoji="1" lang="en-US" altLang="ja-JP" sz="700"/>
        </a:p>
        <a:p>
          <a:r>
            <a:rPr kumimoji="1" lang="ja-JP" altLang="en-US" sz="700"/>
            <a:t>　　に送金の内容を記入すると加重平均換算率</a:t>
          </a:r>
          <a:endParaRPr kumimoji="1" lang="en-US" altLang="ja-JP" sz="700"/>
        </a:p>
        <a:p>
          <a:r>
            <a:rPr kumimoji="1" lang="ja-JP" altLang="en-US" sz="700"/>
            <a:t>　　を演算します</a:t>
          </a:r>
        </a:p>
      </xdr:txBody>
    </xdr:sp>
    <xdr:clientData/>
  </xdr:twoCellAnchor>
  <xdr:twoCellAnchor>
    <xdr:from>
      <xdr:col>12</xdr:col>
      <xdr:colOff>114300</xdr:colOff>
      <xdr:row>57</xdr:row>
      <xdr:rowOff>66675</xdr:rowOff>
    </xdr:from>
    <xdr:to>
      <xdr:col>20</xdr:col>
      <xdr:colOff>304799</xdr:colOff>
      <xdr:row>59</xdr:row>
      <xdr:rowOff>123825</xdr:rowOff>
    </xdr:to>
    <xdr:sp macro="" textlink="">
      <xdr:nvSpPr>
        <xdr:cNvPr id="3" name="テキスト ボックス 2">
          <a:extLst>
            <a:ext uri="{FF2B5EF4-FFF2-40B4-BE49-F238E27FC236}">
              <a16:creationId xmlns:a16="http://schemas.microsoft.com/office/drawing/2014/main" id="{8DAB7FEB-3A41-3CB7-382A-7A1E4D9F3F59}"/>
            </a:ext>
          </a:extLst>
        </xdr:cNvPr>
        <xdr:cNvSpPr txBox="1"/>
      </xdr:nvSpPr>
      <xdr:spPr>
        <a:xfrm>
          <a:off x="4229100" y="13877925"/>
          <a:ext cx="2933699" cy="561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700"/>
            <a:t>※①</a:t>
          </a:r>
          <a:r>
            <a:rPr kumimoji="1" lang="ja-JP" altLang="en-US" sz="700"/>
            <a:t>は取得予定を含む額（建値）、③は取得予定を含まない額</a:t>
          </a:r>
          <a:endParaRPr kumimoji="1" lang="en-US" altLang="ja-JP" sz="700"/>
        </a:p>
        <a:p>
          <a:r>
            <a:rPr kumimoji="1" lang="ja-JP" altLang="en-US" sz="700"/>
            <a:t>　</a:t>
          </a:r>
          <a:r>
            <a:rPr kumimoji="1" lang="ja-JP" altLang="en-US" sz="700" baseline="0"/>
            <a:t> </a:t>
          </a:r>
          <a:r>
            <a:rPr kumimoji="1" lang="ja-JP" altLang="en-US" sz="700"/>
            <a:t>（円換算値）で演算します。別途ＮＥＸＩが金額を指定した場合</a:t>
          </a:r>
          <a:endParaRPr kumimoji="1" lang="en-US" altLang="ja-JP" sz="700"/>
        </a:p>
        <a:p>
          <a:r>
            <a:rPr kumimoji="1" lang="en-US" altLang="ja-JP" sz="700"/>
            <a:t>     </a:t>
          </a:r>
          <a:r>
            <a:rPr kumimoji="1" lang="ja-JP" altLang="en-US" sz="700"/>
            <a:t>には、指定した金額を記入してください</a:t>
          </a:r>
          <a:endParaRPr kumimoji="1" lang="en-US" altLang="ja-JP" sz="700"/>
        </a:p>
      </xdr:txBody>
    </xdr:sp>
    <xdr:clientData/>
  </xdr:twoCellAnchor>
  <xdr:twoCellAnchor>
    <xdr:from>
      <xdr:col>23</xdr:col>
      <xdr:colOff>0</xdr:colOff>
      <xdr:row>6</xdr:row>
      <xdr:rowOff>9525</xdr:rowOff>
    </xdr:from>
    <xdr:to>
      <xdr:col>26</xdr:col>
      <xdr:colOff>19050</xdr:colOff>
      <xdr:row>6</xdr:row>
      <xdr:rowOff>225525</xdr:rowOff>
    </xdr:to>
    <xdr:sp macro="" textlink="">
      <xdr:nvSpPr>
        <xdr:cNvPr id="4" name="テキスト ボックス 3">
          <a:extLst>
            <a:ext uri="{FF2B5EF4-FFF2-40B4-BE49-F238E27FC236}">
              <a16:creationId xmlns:a16="http://schemas.microsoft.com/office/drawing/2014/main" id="{54113A97-85D6-32DA-126A-768A4DD57019}"/>
            </a:ext>
          </a:extLst>
        </xdr:cNvPr>
        <xdr:cNvSpPr txBox="1"/>
      </xdr:nvSpPr>
      <xdr:spPr>
        <a:xfrm>
          <a:off x="7791450" y="1266825"/>
          <a:ext cx="1076325"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900" baseline="0"/>
            <a:t>申込年月日</a:t>
          </a:r>
        </a:p>
      </xdr:txBody>
    </xdr:sp>
    <xdr:clientData/>
  </xdr:twoCellAnchor>
  <xdr:twoCellAnchor>
    <xdr:from>
      <xdr:col>23</xdr:col>
      <xdr:colOff>0</xdr:colOff>
      <xdr:row>8</xdr:row>
      <xdr:rowOff>133350</xdr:rowOff>
    </xdr:from>
    <xdr:to>
      <xdr:col>26</xdr:col>
      <xdr:colOff>19050</xdr:colOff>
      <xdr:row>9</xdr:row>
      <xdr:rowOff>92175</xdr:rowOff>
    </xdr:to>
    <xdr:sp macro="" textlink="">
      <xdr:nvSpPr>
        <xdr:cNvPr id="5" name="テキスト ボックス 4">
          <a:extLst>
            <a:ext uri="{FF2B5EF4-FFF2-40B4-BE49-F238E27FC236}">
              <a16:creationId xmlns:a16="http://schemas.microsoft.com/office/drawing/2014/main" id="{BCCFB0AB-09D1-3BC4-434A-F5B05BDB77A7}"/>
            </a:ext>
          </a:extLst>
        </xdr:cNvPr>
        <xdr:cNvSpPr txBox="1"/>
      </xdr:nvSpPr>
      <xdr:spPr>
        <a:xfrm>
          <a:off x="7791450" y="1905000"/>
          <a:ext cx="1076325"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900"/>
            <a:t>内諾番号</a:t>
          </a:r>
        </a:p>
      </xdr:txBody>
    </xdr:sp>
    <xdr:clientData/>
  </xdr:twoCellAnchor>
  <xdr:twoCellAnchor>
    <xdr:from>
      <xdr:col>23</xdr:col>
      <xdr:colOff>0</xdr:colOff>
      <xdr:row>10</xdr:row>
      <xdr:rowOff>76200</xdr:rowOff>
    </xdr:from>
    <xdr:to>
      <xdr:col>29</xdr:col>
      <xdr:colOff>9525</xdr:colOff>
      <xdr:row>11</xdr:row>
      <xdr:rowOff>35025</xdr:rowOff>
    </xdr:to>
    <xdr:sp macro="" textlink="">
      <xdr:nvSpPr>
        <xdr:cNvPr id="6" name="テキスト ボックス 5">
          <a:extLst>
            <a:ext uri="{FF2B5EF4-FFF2-40B4-BE49-F238E27FC236}">
              <a16:creationId xmlns:a16="http://schemas.microsoft.com/office/drawing/2014/main" id="{F5FAC391-3384-3D92-5428-44EEB24F5013}"/>
            </a:ext>
          </a:extLst>
        </xdr:cNvPr>
        <xdr:cNvSpPr txBox="1"/>
      </xdr:nvSpPr>
      <xdr:spPr>
        <a:xfrm>
          <a:off x="7791450" y="2362200"/>
          <a:ext cx="2124075"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900"/>
            <a:t>申込人、被保険者、保険金受取人</a:t>
          </a:r>
        </a:p>
      </xdr:txBody>
    </xdr:sp>
    <xdr:clientData/>
  </xdr:twoCellAnchor>
  <xdr:twoCellAnchor>
    <xdr:from>
      <xdr:col>23</xdr:col>
      <xdr:colOff>0</xdr:colOff>
      <xdr:row>17</xdr:row>
      <xdr:rowOff>9525</xdr:rowOff>
    </xdr:from>
    <xdr:to>
      <xdr:col>28</xdr:col>
      <xdr:colOff>0</xdr:colOff>
      <xdr:row>17</xdr:row>
      <xdr:rowOff>225525</xdr:rowOff>
    </xdr:to>
    <xdr:sp macro="" textlink="">
      <xdr:nvSpPr>
        <xdr:cNvPr id="7" name="テキスト ボックス 6">
          <a:extLst>
            <a:ext uri="{FF2B5EF4-FFF2-40B4-BE49-F238E27FC236}">
              <a16:creationId xmlns:a16="http://schemas.microsoft.com/office/drawing/2014/main" id="{3D83382D-F98A-D1F7-6267-1BD21AD8A0CE}"/>
            </a:ext>
          </a:extLst>
        </xdr:cNvPr>
        <xdr:cNvSpPr txBox="1"/>
      </xdr:nvSpPr>
      <xdr:spPr>
        <a:xfrm>
          <a:off x="7791450" y="4067175"/>
          <a:ext cx="1762125"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900"/>
            <a:t>投資の動機ならびに目的等</a:t>
          </a:r>
        </a:p>
      </xdr:txBody>
    </xdr:sp>
    <xdr:clientData/>
  </xdr:twoCellAnchor>
  <xdr:twoCellAnchor>
    <xdr:from>
      <xdr:col>23</xdr:col>
      <xdr:colOff>0</xdr:colOff>
      <xdr:row>19</xdr:row>
      <xdr:rowOff>9525</xdr:rowOff>
    </xdr:from>
    <xdr:to>
      <xdr:col>28</xdr:col>
      <xdr:colOff>0</xdr:colOff>
      <xdr:row>19</xdr:row>
      <xdr:rowOff>225525</xdr:rowOff>
    </xdr:to>
    <xdr:sp macro="" textlink="">
      <xdr:nvSpPr>
        <xdr:cNvPr id="8" name="テキスト ボックス 7">
          <a:extLst>
            <a:ext uri="{FF2B5EF4-FFF2-40B4-BE49-F238E27FC236}">
              <a16:creationId xmlns:a16="http://schemas.microsoft.com/office/drawing/2014/main" id="{EE680E62-8957-8BA2-A638-0BC296B1E777}"/>
            </a:ext>
          </a:extLst>
        </xdr:cNvPr>
        <xdr:cNvSpPr txBox="1"/>
      </xdr:nvSpPr>
      <xdr:spPr>
        <a:xfrm>
          <a:off x="7791450" y="4581525"/>
          <a:ext cx="1762125"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900"/>
            <a:t>投資先国、事業地国</a:t>
          </a:r>
        </a:p>
      </xdr:txBody>
    </xdr:sp>
    <xdr:clientData/>
  </xdr:twoCellAnchor>
  <xdr:twoCellAnchor>
    <xdr:from>
      <xdr:col>23</xdr:col>
      <xdr:colOff>0</xdr:colOff>
      <xdr:row>21</xdr:row>
      <xdr:rowOff>9525</xdr:rowOff>
    </xdr:from>
    <xdr:to>
      <xdr:col>28</xdr:col>
      <xdr:colOff>0</xdr:colOff>
      <xdr:row>21</xdr:row>
      <xdr:rowOff>225525</xdr:rowOff>
    </xdr:to>
    <xdr:sp macro="" textlink="">
      <xdr:nvSpPr>
        <xdr:cNvPr id="9" name="テキスト ボックス 8">
          <a:extLst>
            <a:ext uri="{FF2B5EF4-FFF2-40B4-BE49-F238E27FC236}">
              <a16:creationId xmlns:a16="http://schemas.microsoft.com/office/drawing/2014/main" id="{0AED8956-710C-84A3-A40E-946A9DA57C56}"/>
            </a:ext>
          </a:extLst>
        </xdr:cNvPr>
        <xdr:cNvSpPr txBox="1"/>
      </xdr:nvSpPr>
      <xdr:spPr>
        <a:xfrm>
          <a:off x="7791450" y="5095875"/>
          <a:ext cx="1762125"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900"/>
            <a:t>期間満了に伴う更新</a:t>
          </a:r>
        </a:p>
      </xdr:txBody>
    </xdr:sp>
    <xdr:clientData/>
  </xdr:twoCellAnchor>
  <xdr:twoCellAnchor>
    <xdr:from>
      <xdr:col>23</xdr:col>
      <xdr:colOff>11206</xdr:colOff>
      <xdr:row>26</xdr:row>
      <xdr:rowOff>52668</xdr:rowOff>
    </xdr:from>
    <xdr:to>
      <xdr:col>29</xdr:col>
      <xdr:colOff>11206</xdr:colOff>
      <xdr:row>27</xdr:row>
      <xdr:rowOff>10933</xdr:rowOff>
    </xdr:to>
    <xdr:sp macro="" textlink="" fLocksText="0">
      <xdr:nvSpPr>
        <xdr:cNvPr id="10" name="テキスト ボックス 9">
          <a:extLst>
            <a:ext uri="{FF2B5EF4-FFF2-40B4-BE49-F238E27FC236}">
              <a16:creationId xmlns:a16="http://schemas.microsoft.com/office/drawing/2014/main" id="{315C54DC-556C-7DA6-EFAE-64C8182BB670}"/>
            </a:ext>
          </a:extLst>
        </xdr:cNvPr>
        <xdr:cNvSpPr txBox="1"/>
      </xdr:nvSpPr>
      <xdr:spPr>
        <a:xfrm>
          <a:off x="8079441" y="6327962"/>
          <a:ext cx="2084294"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900" baseline="0"/>
            <a:t>投資先企業のバイヤーコード</a:t>
          </a:r>
        </a:p>
      </xdr:txBody>
    </xdr:sp>
    <xdr:clientData fLocksWithSheet="0"/>
  </xdr:twoCellAnchor>
  <xdr:twoCellAnchor>
    <xdr:from>
      <xdr:col>23</xdr:col>
      <xdr:colOff>9524</xdr:colOff>
      <xdr:row>29</xdr:row>
      <xdr:rowOff>33615</xdr:rowOff>
    </xdr:from>
    <xdr:to>
      <xdr:col>29</xdr:col>
      <xdr:colOff>9523</xdr:colOff>
      <xdr:row>29</xdr:row>
      <xdr:rowOff>249615</xdr:rowOff>
    </xdr:to>
    <xdr:sp macro="" textlink="">
      <xdr:nvSpPr>
        <xdr:cNvPr id="11" name="テキスト ボックス 10">
          <a:extLst>
            <a:ext uri="{FF2B5EF4-FFF2-40B4-BE49-F238E27FC236}">
              <a16:creationId xmlns:a16="http://schemas.microsoft.com/office/drawing/2014/main" id="{94D28347-9EC7-F964-B329-9B2C7EC2B0DE}"/>
            </a:ext>
          </a:extLst>
        </xdr:cNvPr>
        <xdr:cNvSpPr txBox="1"/>
      </xdr:nvSpPr>
      <xdr:spPr>
        <a:xfrm>
          <a:off x="8077759" y="7082115"/>
          <a:ext cx="2084293"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900"/>
            <a:t>法人の種類、持分所有の形態</a:t>
          </a:r>
        </a:p>
      </xdr:txBody>
    </xdr:sp>
    <xdr:clientData/>
  </xdr:twoCellAnchor>
  <xdr:twoCellAnchor>
    <xdr:from>
      <xdr:col>23</xdr:col>
      <xdr:colOff>38100</xdr:colOff>
      <xdr:row>33</xdr:row>
      <xdr:rowOff>28574</xdr:rowOff>
    </xdr:from>
    <xdr:to>
      <xdr:col>26</xdr:col>
      <xdr:colOff>295275</xdr:colOff>
      <xdr:row>33</xdr:row>
      <xdr:rowOff>244574</xdr:rowOff>
    </xdr:to>
    <xdr:sp macro="" textlink="">
      <xdr:nvSpPr>
        <xdr:cNvPr id="12" name="テキスト ボックス 11">
          <a:extLst>
            <a:ext uri="{FF2B5EF4-FFF2-40B4-BE49-F238E27FC236}">
              <a16:creationId xmlns:a16="http://schemas.microsoft.com/office/drawing/2014/main" id="{1C04D717-94D8-75CD-4C94-72D91D54A3B5}"/>
            </a:ext>
          </a:extLst>
        </xdr:cNvPr>
        <xdr:cNvSpPr txBox="1"/>
      </xdr:nvSpPr>
      <xdr:spPr>
        <a:xfrm>
          <a:off x="7829550" y="8105774"/>
          <a:ext cx="1314450"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900"/>
            <a:t>株式総額、出資総額</a:t>
          </a:r>
        </a:p>
      </xdr:txBody>
    </xdr:sp>
    <xdr:clientData/>
  </xdr:twoCellAnchor>
  <xdr:twoCellAnchor>
    <xdr:from>
      <xdr:col>23</xdr:col>
      <xdr:colOff>38100</xdr:colOff>
      <xdr:row>34</xdr:row>
      <xdr:rowOff>28574</xdr:rowOff>
    </xdr:from>
    <xdr:to>
      <xdr:col>26</xdr:col>
      <xdr:colOff>295275</xdr:colOff>
      <xdr:row>34</xdr:row>
      <xdr:rowOff>244574</xdr:rowOff>
    </xdr:to>
    <xdr:sp macro="" textlink="">
      <xdr:nvSpPr>
        <xdr:cNvPr id="13" name="テキスト ボックス 12">
          <a:extLst>
            <a:ext uri="{FF2B5EF4-FFF2-40B4-BE49-F238E27FC236}">
              <a16:creationId xmlns:a16="http://schemas.microsoft.com/office/drawing/2014/main" id="{13EA538A-395D-9251-81C5-C86E510955C2}"/>
            </a:ext>
          </a:extLst>
        </xdr:cNvPr>
        <xdr:cNvSpPr txBox="1"/>
      </xdr:nvSpPr>
      <xdr:spPr>
        <a:xfrm>
          <a:off x="7829550" y="8362949"/>
          <a:ext cx="1314450"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900"/>
            <a:t>発行済株式総数</a:t>
          </a:r>
        </a:p>
      </xdr:txBody>
    </xdr:sp>
    <xdr:clientData/>
  </xdr:twoCellAnchor>
  <xdr:twoCellAnchor>
    <xdr:from>
      <xdr:col>23</xdr:col>
      <xdr:colOff>38100</xdr:colOff>
      <xdr:row>35</xdr:row>
      <xdr:rowOff>28574</xdr:rowOff>
    </xdr:from>
    <xdr:to>
      <xdr:col>26</xdr:col>
      <xdr:colOff>295275</xdr:colOff>
      <xdr:row>35</xdr:row>
      <xdr:rowOff>244574</xdr:rowOff>
    </xdr:to>
    <xdr:sp macro="" textlink="">
      <xdr:nvSpPr>
        <xdr:cNvPr id="14" name="テキスト ボックス 13">
          <a:extLst>
            <a:ext uri="{FF2B5EF4-FFF2-40B4-BE49-F238E27FC236}">
              <a16:creationId xmlns:a16="http://schemas.microsoft.com/office/drawing/2014/main" id="{C5CF5699-417F-4053-60DE-A0DFB07B8B42}"/>
            </a:ext>
          </a:extLst>
        </xdr:cNvPr>
        <xdr:cNvSpPr txBox="1"/>
      </xdr:nvSpPr>
      <xdr:spPr>
        <a:xfrm>
          <a:off x="7829550" y="8620124"/>
          <a:ext cx="1314450"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900"/>
            <a:t>株主構成</a:t>
          </a:r>
        </a:p>
      </xdr:txBody>
    </xdr:sp>
    <xdr:clientData/>
  </xdr:twoCellAnchor>
  <xdr:twoCellAnchor>
    <xdr:from>
      <xdr:col>23</xdr:col>
      <xdr:colOff>19050</xdr:colOff>
      <xdr:row>40</xdr:row>
      <xdr:rowOff>19050</xdr:rowOff>
    </xdr:from>
    <xdr:to>
      <xdr:col>33</xdr:col>
      <xdr:colOff>323850</xdr:colOff>
      <xdr:row>40</xdr:row>
      <xdr:rowOff>235050</xdr:rowOff>
    </xdr:to>
    <xdr:sp macro="" textlink="">
      <xdr:nvSpPr>
        <xdr:cNvPr id="15" name="テキスト ボックス 14">
          <a:extLst>
            <a:ext uri="{FF2B5EF4-FFF2-40B4-BE49-F238E27FC236}">
              <a16:creationId xmlns:a16="http://schemas.microsoft.com/office/drawing/2014/main" id="{215A37E8-6317-2815-4CC4-2EF2FBAFE619}"/>
            </a:ext>
          </a:extLst>
        </xdr:cNvPr>
        <xdr:cNvSpPr txBox="1"/>
      </xdr:nvSpPr>
      <xdr:spPr>
        <a:xfrm>
          <a:off x="8087285" y="9801785"/>
          <a:ext cx="3778624"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900"/>
            <a:t>被保険者が所有する株式合計額（被保険者による出資合計額）</a:t>
          </a:r>
        </a:p>
      </xdr:txBody>
    </xdr:sp>
    <xdr:clientData/>
  </xdr:twoCellAnchor>
  <xdr:twoCellAnchor>
    <xdr:from>
      <xdr:col>23</xdr:col>
      <xdr:colOff>9526</xdr:colOff>
      <xdr:row>41</xdr:row>
      <xdr:rowOff>14007</xdr:rowOff>
    </xdr:from>
    <xdr:to>
      <xdr:col>26</xdr:col>
      <xdr:colOff>333375</xdr:colOff>
      <xdr:row>42</xdr:row>
      <xdr:rowOff>39507</xdr:rowOff>
    </xdr:to>
    <xdr:sp macro="" textlink="">
      <xdr:nvSpPr>
        <xdr:cNvPr id="16" name="テキスト ボックス 15">
          <a:extLst>
            <a:ext uri="{FF2B5EF4-FFF2-40B4-BE49-F238E27FC236}">
              <a16:creationId xmlns:a16="http://schemas.microsoft.com/office/drawing/2014/main" id="{ED86C6BF-9584-B333-BBA9-0F3CFD3841DD}"/>
            </a:ext>
          </a:extLst>
        </xdr:cNvPr>
        <xdr:cNvSpPr txBox="1"/>
      </xdr:nvSpPr>
      <xdr:spPr>
        <a:xfrm>
          <a:off x="8077761" y="10110507"/>
          <a:ext cx="1365996"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900"/>
            <a:t>同株式数</a:t>
          </a:r>
        </a:p>
      </xdr:txBody>
    </xdr:sp>
    <xdr:clientData/>
  </xdr:twoCellAnchor>
  <xdr:oneCellAnchor>
    <xdr:from>
      <xdr:col>22</xdr:col>
      <xdr:colOff>19049</xdr:colOff>
      <xdr:row>1</xdr:row>
      <xdr:rowOff>0</xdr:rowOff>
    </xdr:from>
    <xdr:ext cx="7734301" cy="1000125"/>
    <xdr:sp macro="" textlink="">
      <xdr:nvSpPr>
        <xdr:cNvPr id="17" name="テキスト ボックス 16">
          <a:extLst>
            <a:ext uri="{FF2B5EF4-FFF2-40B4-BE49-F238E27FC236}">
              <a16:creationId xmlns:a16="http://schemas.microsoft.com/office/drawing/2014/main" id="{E3E93A27-0C58-77E6-59D2-C7E3C0E3DDB8}"/>
            </a:ext>
          </a:extLst>
        </xdr:cNvPr>
        <xdr:cNvSpPr txBox="1"/>
      </xdr:nvSpPr>
      <xdr:spPr>
        <a:xfrm>
          <a:off x="8905874" y="257175"/>
          <a:ext cx="7734301" cy="10001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1050" b="1">
              <a:solidFill>
                <a:srgbClr val="2805BB"/>
              </a:solidFill>
            </a:rPr>
            <a:t>・ ご記入の省力化のため、初期値を設定している項目がありますのでご留意ください</a:t>
          </a:r>
          <a:endParaRPr kumimoji="1" lang="en-US" altLang="ja-JP" sz="1050" b="1">
            <a:solidFill>
              <a:srgbClr val="2805BB"/>
            </a:solidFill>
          </a:endParaRPr>
        </a:p>
        <a:p>
          <a:r>
            <a:rPr kumimoji="1" lang="ja-JP" altLang="en-US" sz="1050" b="1">
              <a:solidFill>
                <a:srgbClr val="2805BB"/>
              </a:solidFill>
              <a:effectLst/>
              <a:latin typeface="+mn-lt"/>
              <a:ea typeface="+mn-ea"/>
              <a:cs typeface="+mn-cs"/>
            </a:rPr>
            <a:t>・ </a:t>
          </a:r>
          <a:r>
            <a:rPr kumimoji="1" lang="ja-JP" altLang="ja-JP" sz="1050" b="1">
              <a:solidFill>
                <a:srgbClr val="2805BB"/>
              </a:solidFill>
              <a:effectLst/>
              <a:latin typeface="+mn-lt"/>
              <a:ea typeface="+mn-ea"/>
              <a:cs typeface="+mn-cs"/>
            </a:rPr>
            <a:t>保険申込の際には、捺印後の本紙とともに、本ファイルもご提出</a:t>
          </a:r>
          <a:r>
            <a:rPr kumimoji="1" lang="ja-JP" altLang="en-US" sz="1050" b="1">
              <a:solidFill>
                <a:srgbClr val="2805BB"/>
              </a:solidFill>
              <a:effectLst/>
              <a:latin typeface="+mn-lt"/>
              <a:ea typeface="+mn-ea"/>
              <a:cs typeface="+mn-cs"/>
            </a:rPr>
            <a:t>ください</a:t>
          </a:r>
          <a:endParaRPr kumimoji="1" lang="en-US" altLang="ja-JP" sz="1050" b="1">
            <a:solidFill>
              <a:srgbClr val="2805BB"/>
            </a:solidFill>
            <a:effectLst/>
            <a:latin typeface="+mn-lt"/>
            <a:ea typeface="+mn-ea"/>
            <a:cs typeface="+mn-cs"/>
          </a:endParaRPr>
        </a:p>
        <a:p>
          <a:r>
            <a:rPr kumimoji="1" lang="ja-JP" altLang="ja-JP" sz="1100" b="1">
              <a:solidFill>
                <a:srgbClr val="2805BB"/>
              </a:solidFill>
              <a:effectLst/>
              <a:latin typeface="+mn-lt"/>
              <a:ea typeface="+mn-ea"/>
              <a:cs typeface="+mn-cs"/>
            </a:rPr>
            <a:t>・</a:t>
          </a:r>
          <a:r>
            <a:rPr kumimoji="1" lang="ja-JP" altLang="ja-JP" sz="1100" b="1" baseline="0">
              <a:solidFill>
                <a:srgbClr val="2805BB"/>
              </a:solidFill>
              <a:effectLst/>
              <a:latin typeface="+mn-lt"/>
              <a:ea typeface="+mn-ea"/>
              <a:cs typeface="+mn-cs"/>
            </a:rPr>
            <a:t> 本紙送付前に本ファイルをご提出いただく際には、必ず捺印予定の本紙と同じ内容のファイルをご提出ください</a:t>
          </a:r>
          <a:endParaRPr lang="ja-JP" altLang="ja-JP" sz="1050">
            <a:solidFill>
              <a:srgbClr val="2805BB"/>
            </a:solidFill>
            <a:effectLst/>
          </a:endParaRPr>
        </a:p>
        <a:p>
          <a:r>
            <a:rPr kumimoji="1" lang="ja-JP" altLang="ja-JP" sz="1100" b="1" baseline="0">
              <a:solidFill>
                <a:srgbClr val="2805BB"/>
              </a:solidFill>
              <a:effectLst/>
              <a:latin typeface="+mn-lt"/>
              <a:ea typeface="+mn-ea"/>
              <a:cs typeface="+mn-cs"/>
            </a:rPr>
            <a:t>・ 本ファイルをご提出いただいたのちに内容の追記修正等を行われた場合には、捺印後の本紙とともに修正後のファイルのご提</a:t>
          </a:r>
          <a:endParaRPr kumimoji="1" lang="en-US" altLang="ja-JP" sz="1100" b="1" baseline="0">
            <a:solidFill>
              <a:srgbClr val="2805BB"/>
            </a:solidFill>
            <a:effectLst/>
            <a:latin typeface="+mn-lt"/>
            <a:ea typeface="+mn-ea"/>
            <a:cs typeface="+mn-cs"/>
          </a:endParaRPr>
        </a:p>
        <a:p>
          <a:r>
            <a:rPr kumimoji="1" lang="ja-JP" altLang="en-US" sz="1100" b="1" baseline="0">
              <a:solidFill>
                <a:srgbClr val="2805BB"/>
              </a:solidFill>
              <a:effectLst/>
              <a:latin typeface="+mn-lt"/>
              <a:ea typeface="+mn-ea"/>
              <a:cs typeface="+mn-cs"/>
            </a:rPr>
            <a:t>　</a:t>
          </a:r>
          <a:r>
            <a:rPr kumimoji="1" lang="ja-JP" altLang="ja-JP" sz="1100" b="1" baseline="0">
              <a:solidFill>
                <a:srgbClr val="2805BB"/>
              </a:solidFill>
              <a:effectLst/>
              <a:latin typeface="+mn-lt"/>
              <a:ea typeface="+mn-ea"/>
              <a:cs typeface="+mn-cs"/>
            </a:rPr>
            <a:t>出をお願いいたします</a:t>
          </a:r>
          <a:endParaRPr lang="ja-JP" altLang="ja-JP" sz="1050">
            <a:solidFill>
              <a:srgbClr val="2805BB"/>
            </a:solidFill>
            <a:effectLst/>
          </a:endParaRPr>
        </a:p>
      </xdr:txBody>
    </xdr:sp>
    <xdr:clientData/>
  </xdr:oneCellAnchor>
  <xdr:oneCellAnchor>
    <xdr:from>
      <xdr:col>22</xdr:col>
      <xdr:colOff>257174</xdr:colOff>
      <xdr:row>43</xdr:row>
      <xdr:rowOff>190501</xdr:rowOff>
    </xdr:from>
    <xdr:ext cx="7781925" cy="628649"/>
    <xdr:sp macro="" textlink="">
      <xdr:nvSpPr>
        <xdr:cNvPr id="18" name="テキスト ボックス 17">
          <a:extLst>
            <a:ext uri="{FF2B5EF4-FFF2-40B4-BE49-F238E27FC236}">
              <a16:creationId xmlns:a16="http://schemas.microsoft.com/office/drawing/2014/main" id="{885C277B-2D5C-226F-C3BA-0651EDBDE3AA}"/>
            </a:ext>
          </a:extLst>
        </xdr:cNvPr>
        <xdr:cNvSpPr txBox="1"/>
      </xdr:nvSpPr>
      <xdr:spPr>
        <a:xfrm>
          <a:off x="7639049" y="10477501"/>
          <a:ext cx="7781925" cy="6286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en-US" altLang="ja-JP" sz="900">
              <a:solidFill>
                <a:srgbClr val="0000FF"/>
              </a:solidFill>
              <a:latin typeface="+mn-lt"/>
              <a:ea typeface="+mn-ea"/>
              <a:cs typeface="+mn-cs"/>
            </a:rPr>
            <a:t>※</a:t>
          </a:r>
          <a:r>
            <a:rPr lang="ja-JP" altLang="ja-JP" sz="900">
              <a:solidFill>
                <a:srgbClr val="0000FF"/>
              </a:solidFill>
              <a:latin typeface="+mn-lt"/>
              <a:ea typeface="+mn-ea"/>
              <a:cs typeface="+mn-cs"/>
            </a:rPr>
            <a:t>送金前に保険を申し込む場合、本申込だけでは保険契約は締結されません。送金後、送金日から１ヶ月以内に「海外投資保険送金確定通知書」</a:t>
          </a:r>
          <a:endParaRPr lang="en-US" altLang="ja-JP" sz="900">
            <a:solidFill>
              <a:srgbClr val="0000FF"/>
            </a:solidFill>
            <a:latin typeface="+mn-lt"/>
            <a:ea typeface="+mn-ea"/>
            <a:cs typeface="+mn-cs"/>
          </a:endParaRPr>
        </a:p>
        <a:p>
          <a:r>
            <a:rPr lang="ja-JP" altLang="en-US" sz="900">
              <a:solidFill>
                <a:srgbClr val="0000FF"/>
              </a:solidFill>
              <a:latin typeface="+mn-lt"/>
              <a:ea typeface="+mn-ea"/>
              <a:cs typeface="+mn-cs"/>
            </a:rPr>
            <a:t>　　</a:t>
          </a:r>
          <a:r>
            <a:rPr lang="ja-JP" altLang="ja-JP" sz="900">
              <a:solidFill>
                <a:srgbClr val="0000FF"/>
              </a:solidFill>
              <a:latin typeface="+mn-lt"/>
              <a:ea typeface="+mn-ea"/>
              <a:cs typeface="+mn-cs"/>
            </a:rPr>
            <a:t>（別紙様式第３）を提出していただき、対価の額と保険金額を増額する手続を行います</a:t>
          </a:r>
          <a:endParaRPr kumimoji="1" lang="en-US" altLang="ja-JP" sz="900">
            <a:solidFill>
              <a:srgbClr val="0000FF"/>
            </a:solidFill>
            <a:latin typeface="+mn-lt"/>
            <a:ea typeface="+mn-ea"/>
            <a:cs typeface="+mn-cs"/>
          </a:endParaRPr>
        </a:p>
        <a:p>
          <a:endParaRPr lang="ja-JP" altLang="ja-JP" sz="900" b="0" u="none">
            <a:solidFill>
              <a:srgbClr val="0000FF"/>
            </a:solidFill>
            <a:latin typeface="+mn-lt"/>
            <a:ea typeface="+mn-ea"/>
            <a:cs typeface="+mn-cs"/>
          </a:endParaRPr>
        </a:p>
        <a:p>
          <a:endParaRPr kumimoji="1" lang="en-US" altLang="ja-JP" sz="900">
            <a:solidFill>
              <a:srgbClr val="0000FF"/>
            </a:solidFill>
          </a:endParaRPr>
        </a:p>
      </xdr:txBody>
    </xdr:sp>
    <xdr:clientData/>
  </xdr:oneCellAnchor>
  <xdr:twoCellAnchor>
    <xdr:from>
      <xdr:col>22</xdr:col>
      <xdr:colOff>219074</xdr:colOff>
      <xdr:row>33</xdr:row>
      <xdr:rowOff>19050</xdr:rowOff>
    </xdr:from>
    <xdr:to>
      <xdr:col>22</xdr:col>
      <xdr:colOff>323847</xdr:colOff>
      <xdr:row>35</xdr:row>
      <xdr:rowOff>257174</xdr:rowOff>
    </xdr:to>
    <xdr:sp macro="" textlink="">
      <xdr:nvSpPr>
        <xdr:cNvPr id="19" name="左大かっこ 18">
          <a:extLst>
            <a:ext uri="{FF2B5EF4-FFF2-40B4-BE49-F238E27FC236}">
              <a16:creationId xmlns:a16="http://schemas.microsoft.com/office/drawing/2014/main" id="{2F03BAAA-A9C7-01B0-7E03-17C3B95CEDC5}"/>
            </a:ext>
          </a:extLst>
        </xdr:cNvPr>
        <xdr:cNvSpPr/>
      </xdr:nvSpPr>
      <xdr:spPr>
        <a:xfrm>
          <a:off x="7600949" y="8096250"/>
          <a:ext cx="104773" cy="752474"/>
        </a:xfrm>
        <a:prstGeom prst="leftBracket">
          <a:avLst>
            <a:gd name="adj" fmla="val 39103"/>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22</xdr:col>
      <xdr:colOff>200024</xdr:colOff>
      <xdr:row>40</xdr:row>
      <xdr:rowOff>9525</xdr:rowOff>
    </xdr:from>
    <xdr:to>
      <xdr:col>22</xdr:col>
      <xdr:colOff>295275</xdr:colOff>
      <xdr:row>41</xdr:row>
      <xdr:rowOff>285750</xdr:rowOff>
    </xdr:to>
    <xdr:sp macro="" textlink="">
      <xdr:nvSpPr>
        <xdr:cNvPr id="20" name="左大かっこ 19">
          <a:extLst>
            <a:ext uri="{FF2B5EF4-FFF2-40B4-BE49-F238E27FC236}">
              <a16:creationId xmlns:a16="http://schemas.microsoft.com/office/drawing/2014/main" id="{B940CE34-A78E-11D5-847B-17114C851A08}"/>
            </a:ext>
          </a:extLst>
        </xdr:cNvPr>
        <xdr:cNvSpPr/>
      </xdr:nvSpPr>
      <xdr:spPr>
        <a:xfrm>
          <a:off x="7581899" y="9534525"/>
          <a:ext cx="95251" cy="533400"/>
        </a:xfrm>
        <a:prstGeom prst="leftBracket">
          <a:avLst>
            <a:gd name="adj" fmla="val 39103"/>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22</xdr:col>
      <xdr:colOff>28575</xdr:colOff>
      <xdr:row>34</xdr:row>
      <xdr:rowOff>0</xdr:rowOff>
    </xdr:from>
    <xdr:to>
      <xdr:col>22</xdr:col>
      <xdr:colOff>285750</xdr:colOff>
      <xdr:row>35</xdr:row>
      <xdr:rowOff>30825</xdr:rowOff>
    </xdr:to>
    <xdr:sp macro="" textlink="">
      <xdr:nvSpPr>
        <xdr:cNvPr id="21" name="テキスト ボックス 20">
          <a:extLst>
            <a:ext uri="{FF2B5EF4-FFF2-40B4-BE49-F238E27FC236}">
              <a16:creationId xmlns:a16="http://schemas.microsoft.com/office/drawing/2014/main" id="{FA609E97-6A6B-9845-C57C-BB45867455E6}"/>
            </a:ext>
          </a:extLst>
        </xdr:cNvPr>
        <xdr:cNvSpPr txBox="1">
          <a:spLocks noChangeAspect="1"/>
        </xdr:cNvSpPr>
      </xdr:nvSpPr>
      <xdr:spPr>
        <a:xfrm>
          <a:off x="7410450" y="8334375"/>
          <a:ext cx="257175" cy="288000"/>
        </a:xfrm>
        <a:prstGeom prst="rect">
          <a:avLst/>
        </a:prstGeom>
        <a:solidFill>
          <a:schemeClr val="tx1">
            <a:lumMod val="50000"/>
            <a:lumOff val="5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000">
              <a:solidFill>
                <a:schemeClr val="bg1"/>
              </a:solidFill>
            </a:rPr>
            <a:t>Ａ</a:t>
          </a:r>
        </a:p>
      </xdr:txBody>
    </xdr:sp>
    <xdr:clientData/>
  </xdr:twoCellAnchor>
  <xdr:twoCellAnchor>
    <xdr:from>
      <xdr:col>22</xdr:col>
      <xdr:colOff>19050</xdr:colOff>
      <xdr:row>40</xdr:row>
      <xdr:rowOff>123822</xdr:rowOff>
    </xdr:from>
    <xdr:to>
      <xdr:col>22</xdr:col>
      <xdr:colOff>268986</xdr:colOff>
      <xdr:row>41</xdr:row>
      <xdr:rowOff>98057</xdr:rowOff>
    </xdr:to>
    <xdr:sp macro="" textlink="">
      <xdr:nvSpPr>
        <xdr:cNvPr id="22" name="テキスト ボックス 21">
          <a:extLst>
            <a:ext uri="{FF2B5EF4-FFF2-40B4-BE49-F238E27FC236}">
              <a16:creationId xmlns:a16="http://schemas.microsoft.com/office/drawing/2014/main" id="{BE058926-DFC4-F893-EDB2-7B456B283635}"/>
            </a:ext>
          </a:extLst>
        </xdr:cNvPr>
        <xdr:cNvSpPr txBox="1">
          <a:spLocks/>
        </xdr:cNvSpPr>
      </xdr:nvSpPr>
      <xdr:spPr>
        <a:xfrm>
          <a:off x="7672668" y="9906557"/>
          <a:ext cx="249936" cy="288000"/>
        </a:xfrm>
        <a:prstGeom prst="rect">
          <a:avLst/>
        </a:prstGeom>
        <a:solidFill>
          <a:schemeClr val="tx1">
            <a:lumMod val="50000"/>
            <a:lumOff val="5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000">
              <a:solidFill>
                <a:schemeClr val="bg1"/>
              </a:solidFill>
            </a:rPr>
            <a:t>Ｂ</a:t>
          </a:r>
        </a:p>
      </xdr:txBody>
    </xdr:sp>
    <xdr:clientData/>
  </xdr:twoCellAnchor>
  <xdr:twoCellAnchor>
    <xdr:from>
      <xdr:col>23</xdr:col>
      <xdr:colOff>9525</xdr:colOff>
      <xdr:row>61</xdr:row>
      <xdr:rowOff>152399</xdr:rowOff>
    </xdr:from>
    <xdr:to>
      <xdr:col>27</xdr:col>
      <xdr:colOff>0</xdr:colOff>
      <xdr:row>62</xdr:row>
      <xdr:rowOff>111224</xdr:rowOff>
    </xdr:to>
    <xdr:sp macro="" textlink="">
      <xdr:nvSpPr>
        <xdr:cNvPr id="23" name="テキスト ボックス 22">
          <a:extLst>
            <a:ext uri="{FF2B5EF4-FFF2-40B4-BE49-F238E27FC236}">
              <a16:creationId xmlns:a16="http://schemas.microsoft.com/office/drawing/2014/main" id="{48C6EF6F-29A6-7C0C-2E63-21155B11737C}"/>
            </a:ext>
          </a:extLst>
        </xdr:cNvPr>
        <xdr:cNvSpPr txBox="1"/>
      </xdr:nvSpPr>
      <xdr:spPr>
        <a:xfrm>
          <a:off x="7800975" y="14592299"/>
          <a:ext cx="1400175"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900"/>
            <a:t>換算率（ＴＴＢレート）</a:t>
          </a:r>
        </a:p>
      </xdr:txBody>
    </xdr:sp>
    <xdr:clientData/>
  </xdr:twoCellAnchor>
  <xdr:twoCellAnchor>
    <xdr:from>
      <xdr:col>23</xdr:col>
      <xdr:colOff>0</xdr:colOff>
      <xdr:row>68</xdr:row>
      <xdr:rowOff>19050</xdr:rowOff>
    </xdr:from>
    <xdr:to>
      <xdr:col>25</xdr:col>
      <xdr:colOff>231150</xdr:colOff>
      <xdr:row>68</xdr:row>
      <xdr:rowOff>235050</xdr:rowOff>
    </xdr:to>
    <xdr:sp macro="" textlink="">
      <xdr:nvSpPr>
        <xdr:cNvPr id="24" name="テキスト ボックス 23">
          <a:extLst>
            <a:ext uri="{FF2B5EF4-FFF2-40B4-BE49-F238E27FC236}">
              <a16:creationId xmlns:a16="http://schemas.microsoft.com/office/drawing/2014/main" id="{AA780926-09A5-F23B-28FE-CC0DE20FACEC}"/>
            </a:ext>
          </a:extLst>
        </xdr:cNvPr>
        <xdr:cNvSpPr txBox="1"/>
      </xdr:nvSpPr>
      <xdr:spPr>
        <a:xfrm>
          <a:off x="7791450" y="16421100"/>
          <a:ext cx="936000"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900"/>
            <a:t>保険期間</a:t>
          </a:r>
        </a:p>
      </xdr:txBody>
    </xdr:sp>
    <xdr:clientData/>
  </xdr:twoCellAnchor>
  <xdr:twoCellAnchor>
    <xdr:from>
      <xdr:col>23</xdr:col>
      <xdr:colOff>9525</xdr:colOff>
      <xdr:row>70</xdr:row>
      <xdr:rowOff>161924</xdr:rowOff>
    </xdr:from>
    <xdr:to>
      <xdr:col>26</xdr:col>
      <xdr:colOff>28575</xdr:colOff>
      <xdr:row>71</xdr:row>
      <xdr:rowOff>120749</xdr:rowOff>
    </xdr:to>
    <xdr:sp macro="" textlink="">
      <xdr:nvSpPr>
        <xdr:cNvPr id="25" name="テキスト ボックス 24">
          <a:extLst>
            <a:ext uri="{FF2B5EF4-FFF2-40B4-BE49-F238E27FC236}">
              <a16:creationId xmlns:a16="http://schemas.microsoft.com/office/drawing/2014/main" id="{1CB5154A-1B5B-4838-A29B-3BADBC15FFB1}"/>
            </a:ext>
          </a:extLst>
        </xdr:cNvPr>
        <xdr:cNvSpPr txBox="1"/>
      </xdr:nvSpPr>
      <xdr:spPr>
        <a:xfrm>
          <a:off x="7800975" y="16897349"/>
          <a:ext cx="1076325"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900"/>
            <a:t>設定付保割合</a:t>
          </a:r>
        </a:p>
      </xdr:txBody>
    </xdr:sp>
    <xdr:clientData/>
  </xdr:twoCellAnchor>
  <xdr:twoCellAnchor>
    <xdr:from>
      <xdr:col>23</xdr:col>
      <xdr:colOff>9525</xdr:colOff>
      <xdr:row>81</xdr:row>
      <xdr:rowOff>247650</xdr:rowOff>
    </xdr:from>
    <xdr:to>
      <xdr:col>26</xdr:col>
      <xdr:colOff>28575</xdr:colOff>
      <xdr:row>82</xdr:row>
      <xdr:rowOff>206475</xdr:rowOff>
    </xdr:to>
    <xdr:sp macro="" textlink="">
      <xdr:nvSpPr>
        <xdr:cNvPr id="26" name="テキスト ボックス 25">
          <a:extLst>
            <a:ext uri="{FF2B5EF4-FFF2-40B4-BE49-F238E27FC236}">
              <a16:creationId xmlns:a16="http://schemas.microsoft.com/office/drawing/2014/main" id="{D21587CC-B07B-6464-212A-628241B29C67}"/>
            </a:ext>
          </a:extLst>
        </xdr:cNvPr>
        <xdr:cNvSpPr txBox="1"/>
      </xdr:nvSpPr>
      <xdr:spPr>
        <a:xfrm>
          <a:off x="9010650" y="19697700"/>
          <a:ext cx="1076325"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900"/>
            <a:t>付帯する特約</a:t>
          </a:r>
        </a:p>
      </xdr:txBody>
    </xdr:sp>
    <xdr:clientData/>
  </xdr:twoCellAnchor>
  <xdr:twoCellAnchor>
    <xdr:from>
      <xdr:col>23</xdr:col>
      <xdr:colOff>9526</xdr:colOff>
      <xdr:row>85</xdr:row>
      <xdr:rowOff>19050</xdr:rowOff>
    </xdr:from>
    <xdr:to>
      <xdr:col>29</xdr:col>
      <xdr:colOff>198976</xdr:colOff>
      <xdr:row>85</xdr:row>
      <xdr:rowOff>235050</xdr:rowOff>
    </xdr:to>
    <xdr:sp macro="" textlink="">
      <xdr:nvSpPr>
        <xdr:cNvPr id="27" name="テキスト ボックス 26">
          <a:extLst>
            <a:ext uri="{FF2B5EF4-FFF2-40B4-BE49-F238E27FC236}">
              <a16:creationId xmlns:a16="http://schemas.microsoft.com/office/drawing/2014/main" id="{8FAFD7D7-5E44-4282-5781-8F27B02951BE}"/>
            </a:ext>
          </a:extLst>
        </xdr:cNvPr>
        <xdr:cNvSpPr txBox="1"/>
      </xdr:nvSpPr>
      <xdr:spPr>
        <a:xfrm>
          <a:off x="7800976" y="20326350"/>
          <a:ext cx="2304000"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900"/>
            <a:t>ＮＥＸＩ以外の当該投資に係る保険契約</a:t>
          </a:r>
        </a:p>
      </xdr:txBody>
    </xdr:sp>
    <xdr:clientData/>
  </xdr:twoCellAnchor>
  <xdr:twoCellAnchor>
    <xdr:from>
      <xdr:col>23</xdr:col>
      <xdr:colOff>9526</xdr:colOff>
      <xdr:row>87</xdr:row>
      <xdr:rowOff>180973</xdr:rowOff>
    </xdr:from>
    <xdr:to>
      <xdr:col>29</xdr:col>
      <xdr:colOff>198976</xdr:colOff>
      <xdr:row>89</xdr:row>
      <xdr:rowOff>44548</xdr:rowOff>
    </xdr:to>
    <xdr:sp macro="" textlink="">
      <xdr:nvSpPr>
        <xdr:cNvPr id="28" name="テキスト ボックス 27">
          <a:extLst>
            <a:ext uri="{FF2B5EF4-FFF2-40B4-BE49-F238E27FC236}">
              <a16:creationId xmlns:a16="http://schemas.microsoft.com/office/drawing/2014/main" id="{46409CA2-0B66-EAB4-67A3-913DADE58D6C}"/>
            </a:ext>
          </a:extLst>
        </xdr:cNvPr>
        <xdr:cNvSpPr txBox="1"/>
      </xdr:nvSpPr>
      <xdr:spPr>
        <a:xfrm>
          <a:off x="7800976" y="20945473"/>
          <a:ext cx="2304000"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900"/>
            <a:t>損失を受けるおそれのある重要な事実</a:t>
          </a:r>
        </a:p>
      </xdr:txBody>
    </xdr:sp>
    <xdr:clientData/>
  </xdr:twoCellAnchor>
  <xdr:twoCellAnchor>
    <xdr:from>
      <xdr:col>23</xdr:col>
      <xdr:colOff>7846</xdr:colOff>
      <xdr:row>91</xdr:row>
      <xdr:rowOff>39781</xdr:rowOff>
    </xdr:from>
    <xdr:to>
      <xdr:col>26</xdr:col>
      <xdr:colOff>336737</xdr:colOff>
      <xdr:row>91</xdr:row>
      <xdr:rowOff>255781</xdr:rowOff>
    </xdr:to>
    <xdr:sp macro="" textlink="">
      <xdr:nvSpPr>
        <xdr:cNvPr id="29" name="テキスト ボックス 28">
          <a:extLst>
            <a:ext uri="{FF2B5EF4-FFF2-40B4-BE49-F238E27FC236}">
              <a16:creationId xmlns:a16="http://schemas.microsoft.com/office/drawing/2014/main" id="{C4B08C46-32F1-8DF4-8407-118D77973C2C}"/>
            </a:ext>
          </a:extLst>
        </xdr:cNvPr>
        <xdr:cNvSpPr txBox="1"/>
      </xdr:nvSpPr>
      <xdr:spPr>
        <a:xfrm>
          <a:off x="9409581" y="21745575"/>
          <a:ext cx="1371038"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900"/>
            <a:t>証券統合の希望</a:t>
          </a:r>
        </a:p>
      </xdr:txBody>
    </xdr:sp>
    <xdr:clientData/>
  </xdr:twoCellAnchor>
  <xdr:oneCellAnchor>
    <xdr:from>
      <xdr:col>22</xdr:col>
      <xdr:colOff>314325</xdr:colOff>
      <xdr:row>109</xdr:row>
      <xdr:rowOff>200026</xdr:rowOff>
    </xdr:from>
    <xdr:ext cx="7610474" cy="885824"/>
    <xdr:sp macro="" textlink="">
      <xdr:nvSpPr>
        <xdr:cNvPr id="30" name="テキスト ボックス 29">
          <a:extLst>
            <a:ext uri="{FF2B5EF4-FFF2-40B4-BE49-F238E27FC236}">
              <a16:creationId xmlns:a16="http://schemas.microsoft.com/office/drawing/2014/main" id="{D736175A-97AF-C43F-CE89-598A4DBAEF01}"/>
            </a:ext>
          </a:extLst>
        </xdr:cNvPr>
        <xdr:cNvSpPr txBox="1"/>
      </xdr:nvSpPr>
      <xdr:spPr>
        <a:xfrm>
          <a:off x="7877175" y="21640801"/>
          <a:ext cx="7610474" cy="8858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900">
              <a:solidFill>
                <a:srgbClr val="0000FF"/>
              </a:solidFill>
            </a:rPr>
            <a:t>以下のいずれかに該当する場合は送金毎に記入してください。該当しない場合は送金（１）にまとめて記入していただいても構いません</a:t>
          </a:r>
          <a:endParaRPr kumimoji="1" lang="en-US" altLang="ja-JP" sz="900">
            <a:solidFill>
              <a:srgbClr val="0000FF"/>
            </a:solidFill>
          </a:endParaRPr>
        </a:p>
        <a:p>
          <a:r>
            <a:rPr kumimoji="1" lang="en-US" altLang="ja-JP" sz="900">
              <a:solidFill>
                <a:srgbClr val="FF0000"/>
              </a:solidFill>
            </a:rPr>
            <a:t>※</a:t>
          </a:r>
          <a:r>
            <a:rPr kumimoji="1" lang="ja-JP" altLang="en-US" sz="900">
              <a:solidFill>
                <a:srgbClr val="FF0000"/>
              </a:solidFill>
            </a:rPr>
            <a:t>複数回送金している場合であっても、更新時に、申込月１日又は証券記載の換算率を採用するケースは、その３の記載は不要です</a:t>
          </a:r>
          <a:endParaRPr kumimoji="1" lang="en-US" altLang="ja-JP" sz="900">
            <a:solidFill>
              <a:srgbClr val="FF0000"/>
            </a:solidFill>
          </a:endParaRPr>
        </a:p>
        <a:p>
          <a:r>
            <a:rPr kumimoji="1" lang="ja-JP" altLang="en-US" sz="900">
              <a:solidFill>
                <a:srgbClr val="0000FF"/>
              </a:solidFill>
            </a:rPr>
            <a:t>　①　送金毎にＴＴＢレートの設定を希望する場合（対価の額の設定方法が純資産額の場合は設定出来ません）</a:t>
          </a:r>
          <a:endParaRPr kumimoji="1" lang="en-US" altLang="ja-JP" sz="900">
            <a:solidFill>
              <a:srgbClr val="0000FF"/>
            </a:solidFill>
          </a:endParaRPr>
        </a:p>
        <a:p>
          <a:r>
            <a:rPr kumimoji="1" lang="ja-JP" altLang="en-US" sz="900">
              <a:solidFill>
                <a:srgbClr val="0000FF"/>
              </a:solidFill>
            </a:rPr>
            <a:t>　②　加重平均による換算率の設定を希望する場合　</a:t>
          </a:r>
          <a:r>
            <a:rPr kumimoji="1" lang="en-US" altLang="ja-JP" sz="900">
              <a:solidFill>
                <a:srgbClr val="0000FF"/>
              </a:solidFill>
            </a:rPr>
            <a:t>※</a:t>
          </a:r>
          <a:r>
            <a:rPr kumimoji="1" lang="ja-JP" altLang="en-US" sz="900">
              <a:solidFill>
                <a:srgbClr val="0000FF"/>
              </a:solidFill>
            </a:rPr>
            <a:t>送金完了分のみで演算します</a:t>
          </a:r>
          <a:endParaRPr kumimoji="1" lang="en-US" altLang="ja-JP" sz="900">
            <a:solidFill>
              <a:srgbClr val="0000FF"/>
            </a:solidFill>
          </a:endParaRPr>
        </a:p>
        <a:p>
          <a:r>
            <a:rPr kumimoji="1" lang="ja-JP" altLang="en-US" sz="900">
              <a:solidFill>
                <a:srgbClr val="0000FF"/>
              </a:solidFill>
            </a:rPr>
            <a:t>　③　全て送金完了ではなく、送金予定を含む場合</a:t>
          </a:r>
          <a:endParaRPr kumimoji="1" lang="en-US" altLang="ja-JP" sz="900">
            <a:solidFill>
              <a:srgbClr val="0000FF"/>
            </a:solidFill>
          </a:endParaRPr>
        </a:p>
        <a:p>
          <a:endParaRPr kumimoji="1" lang="ja-JP" altLang="en-US" sz="900">
            <a:solidFill>
              <a:srgbClr val="0000FF"/>
            </a:solidFill>
          </a:endParaRPr>
        </a:p>
      </xdr:txBody>
    </xdr:sp>
    <xdr:clientData/>
  </xdr:oneCellAnchor>
  <xdr:twoCellAnchor>
    <xdr:from>
      <xdr:col>23</xdr:col>
      <xdr:colOff>19050</xdr:colOff>
      <xdr:row>57</xdr:row>
      <xdr:rowOff>142874</xdr:rowOff>
    </xdr:from>
    <xdr:to>
      <xdr:col>26</xdr:col>
      <xdr:colOff>257775</xdr:colOff>
      <xdr:row>58</xdr:row>
      <xdr:rowOff>101699</xdr:rowOff>
    </xdr:to>
    <xdr:sp macro="" textlink="">
      <xdr:nvSpPr>
        <xdr:cNvPr id="31" name="テキスト ボックス 30">
          <a:extLst>
            <a:ext uri="{FF2B5EF4-FFF2-40B4-BE49-F238E27FC236}">
              <a16:creationId xmlns:a16="http://schemas.microsoft.com/office/drawing/2014/main" id="{4868DDDC-2BBA-5A67-A293-BF3A8F0AA16E}"/>
            </a:ext>
          </a:extLst>
        </xdr:cNvPr>
        <xdr:cNvSpPr txBox="1"/>
      </xdr:nvSpPr>
      <xdr:spPr>
        <a:xfrm>
          <a:off x="7810500" y="13954124"/>
          <a:ext cx="1296000"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900"/>
            <a:t>対価の額（元本）</a:t>
          </a:r>
        </a:p>
      </xdr:txBody>
    </xdr:sp>
    <xdr:clientData/>
  </xdr:twoCellAnchor>
  <xdr:oneCellAnchor>
    <xdr:from>
      <xdr:col>22</xdr:col>
      <xdr:colOff>247650</xdr:colOff>
      <xdr:row>32</xdr:row>
      <xdr:rowOff>0</xdr:rowOff>
    </xdr:from>
    <xdr:ext cx="7781926" cy="283610"/>
    <xdr:sp macro="" textlink="">
      <xdr:nvSpPr>
        <xdr:cNvPr id="32" name="テキスト ボックス 31">
          <a:extLst>
            <a:ext uri="{FF2B5EF4-FFF2-40B4-BE49-F238E27FC236}">
              <a16:creationId xmlns:a16="http://schemas.microsoft.com/office/drawing/2014/main" id="{E7DFDB34-AD44-5E26-F1B1-BCFBE2C7E2AC}"/>
            </a:ext>
          </a:extLst>
        </xdr:cNvPr>
        <xdr:cNvSpPr txBox="1"/>
      </xdr:nvSpPr>
      <xdr:spPr>
        <a:xfrm>
          <a:off x="7629525" y="7820025"/>
          <a:ext cx="7781926" cy="283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b">
          <a:noAutofit/>
        </a:bodyPr>
        <a:lstStyle/>
        <a:p>
          <a:r>
            <a:rPr kumimoji="1" lang="ja-JP" altLang="en-US" sz="900">
              <a:solidFill>
                <a:srgbClr val="0000FF"/>
              </a:solidFill>
            </a:rPr>
            <a:t>今回お申込の投資（取得予定を含む）が実施された結果を記入してください。外貨は少数点第２位まで有効です（第３位を切り捨て）</a:t>
          </a:r>
        </a:p>
      </xdr:txBody>
    </xdr:sp>
    <xdr:clientData/>
  </xdr:oneCellAnchor>
  <xdr:oneCellAnchor>
    <xdr:from>
      <xdr:col>22</xdr:col>
      <xdr:colOff>190501</xdr:colOff>
      <xdr:row>32</xdr:row>
      <xdr:rowOff>0</xdr:rowOff>
    </xdr:from>
    <xdr:ext cx="7829550" cy="283610"/>
    <xdr:sp macro="" textlink="">
      <xdr:nvSpPr>
        <xdr:cNvPr id="33" name="テキスト ボックス 32">
          <a:extLst>
            <a:ext uri="{FF2B5EF4-FFF2-40B4-BE49-F238E27FC236}">
              <a16:creationId xmlns:a16="http://schemas.microsoft.com/office/drawing/2014/main" id="{D4528A85-5E95-7DA9-A917-3F204742E76C}"/>
            </a:ext>
          </a:extLst>
        </xdr:cNvPr>
        <xdr:cNvSpPr txBox="1"/>
      </xdr:nvSpPr>
      <xdr:spPr>
        <a:xfrm>
          <a:off x="7572376" y="7820025"/>
          <a:ext cx="7829550" cy="283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22</xdr:col>
      <xdr:colOff>258856</xdr:colOff>
      <xdr:row>38</xdr:row>
      <xdr:rowOff>77320</xdr:rowOff>
    </xdr:from>
    <xdr:ext cx="7734299" cy="283610"/>
    <xdr:sp macro="" textlink="">
      <xdr:nvSpPr>
        <xdr:cNvPr id="34" name="テキスト ボックス 33">
          <a:extLst>
            <a:ext uri="{FF2B5EF4-FFF2-40B4-BE49-F238E27FC236}">
              <a16:creationId xmlns:a16="http://schemas.microsoft.com/office/drawing/2014/main" id="{432ED8C9-2CD4-7BFD-9773-EBAB91A3D9E5}"/>
            </a:ext>
          </a:extLst>
        </xdr:cNvPr>
        <xdr:cNvSpPr txBox="1"/>
      </xdr:nvSpPr>
      <xdr:spPr>
        <a:xfrm>
          <a:off x="7912474" y="9445438"/>
          <a:ext cx="7734299" cy="283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b">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900">
              <a:solidFill>
                <a:srgbClr val="0000FF"/>
              </a:solidFill>
            </a:rPr>
            <a:t>今回お申込の投資（取得予定を含む）が実施された結果を記入してください。</a:t>
          </a:r>
          <a:r>
            <a:rPr kumimoji="1" lang="ja-JP" altLang="ja-JP" sz="900">
              <a:solidFill>
                <a:srgbClr val="0000FF"/>
              </a:solidFill>
              <a:latin typeface="+mn-lt"/>
              <a:ea typeface="+mn-ea"/>
              <a:cs typeface="+mn-cs"/>
            </a:rPr>
            <a:t>外貨は少数点第２位まで有効です（第３位を切り捨て）</a:t>
          </a:r>
          <a:endParaRPr lang="ja-JP" altLang="ja-JP" sz="900">
            <a:solidFill>
              <a:srgbClr val="0000FF"/>
            </a:solidFill>
          </a:endParaRPr>
        </a:p>
      </xdr:txBody>
    </xdr:sp>
    <xdr:clientData/>
  </xdr:oneCellAnchor>
  <xdr:twoCellAnchor>
    <xdr:from>
      <xdr:col>13</xdr:col>
      <xdr:colOff>38100</xdr:colOff>
      <xdr:row>52</xdr:row>
      <xdr:rowOff>161925</xdr:rowOff>
    </xdr:from>
    <xdr:to>
      <xdr:col>18</xdr:col>
      <xdr:colOff>104774</xdr:colOff>
      <xdr:row>56</xdr:row>
      <xdr:rowOff>47624</xdr:rowOff>
    </xdr:to>
    <xdr:sp macro="" textlink="">
      <xdr:nvSpPr>
        <xdr:cNvPr id="35" name="テキスト ボックス 34">
          <a:extLst>
            <a:ext uri="{FF2B5EF4-FFF2-40B4-BE49-F238E27FC236}">
              <a16:creationId xmlns:a16="http://schemas.microsoft.com/office/drawing/2014/main" id="{7D8220D7-081F-F0E6-A7DF-1A2B2932CDF8}"/>
            </a:ext>
          </a:extLst>
        </xdr:cNvPr>
        <xdr:cNvSpPr txBox="1"/>
      </xdr:nvSpPr>
      <xdr:spPr>
        <a:xfrm>
          <a:off x="4495800" y="12868275"/>
          <a:ext cx="1781174" cy="9143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700"/>
            <a:t>※</a:t>
          </a:r>
          <a:r>
            <a:rPr kumimoji="1" lang="ja-JP" altLang="en-US" sz="700"/>
            <a:t>純資産のみを保険の対象とする</a:t>
          </a:r>
          <a:endParaRPr kumimoji="1" lang="en-US" altLang="ja-JP" sz="700"/>
        </a:p>
        <a:p>
          <a:r>
            <a:rPr kumimoji="1" lang="en-US" altLang="ja-JP" sz="700"/>
            <a:t>     </a:t>
          </a:r>
          <a:r>
            <a:rPr kumimoji="1" lang="ja-JP" altLang="en-US" sz="700"/>
            <a:t>場合で各送金毎の加重換算率を</a:t>
          </a:r>
          <a:endParaRPr kumimoji="1" lang="en-US" altLang="ja-JP" sz="700"/>
        </a:p>
        <a:p>
          <a:r>
            <a:rPr kumimoji="1" lang="en-US" altLang="ja-JP" sz="700"/>
            <a:t>     </a:t>
          </a:r>
          <a:r>
            <a:rPr kumimoji="1" lang="ja-JP" altLang="en-US" sz="700"/>
            <a:t>適用する場合に選択してください</a:t>
          </a:r>
          <a:endParaRPr kumimoji="1" lang="en-US" altLang="ja-JP" sz="700"/>
        </a:p>
        <a:p>
          <a:r>
            <a:rPr kumimoji="1" lang="en-US" altLang="ja-JP" sz="700"/>
            <a:t>※</a:t>
          </a:r>
          <a:r>
            <a:rPr kumimoji="1" lang="ja-JP" altLang="en-US" sz="700"/>
            <a:t>別紙様式第１その３に送金の内容</a:t>
          </a:r>
          <a:endParaRPr kumimoji="1" lang="en-US" altLang="ja-JP" sz="700"/>
        </a:p>
        <a:p>
          <a:r>
            <a:rPr kumimoji="1" lang="ja-JP" altLang="en-US" sz="700"/>
            <a:t>　　を記入してください。加重平均した</a:t>
          </a:r>
          <a:endParaRPr kumimoji="1" lang="en-US" altLang="ja-JP" sz="700"/>
        </a:p>
        <a:p>
          <a:r>
            <a:rPr kumimoji="1" lang="ja-JP" altLang="en-US" sz="700"/>
            <a:t>　　換算率を演算します</a:t>
          </a:r>
          <a:endParaRPr kumimoji="1" lang="en-US" altLang="ja-JP" sz="700"/>
        </a:p>
      </xdr:txBody>
    </xdr:sp>
    <xdr:clientData/>
  </xdr:twoCellAnchor>
  <xdr:twoCellAnchor>
    <xdr:from>
      <xdr:col>23</xdr:col>
      <xdr:colOff>0</xdr:colOff>
      <xdr:row>74</xdr:row>
      <xdr:rowOff>9526</xdr:rowOff>
    </xdr:from>
    <xdr:to>
      <xdr:col>27</xdr:col>
      <xdr:colOff>246300</xdr:colOff>
      <xdr:row>74</xdr:row>
      <xdr:rowOff>225526</xdr:rowOff>
    </xdr:to>
    <xdr:sp macro="" textlink="">
      <xdr:nvSpPr>
        <xdr:cNvPr id="36" name="テキスト ボックス 35">
          <a:extLst>
            <a:ext uri="{FF2B5EF4-FFF2-40B4-BE49-F238E27FC236}">
              <a16:creationId xmlns:a16="http://schemas.microsoft.com/office/drawing/2014/main" id="{ABEE7679-05A6-0C66-D908-B0EF05A93F24}"/>
            </a:ext>
          </a:extLst>
        </xdr:cNvPr>
        <xdr:cNvSpPr txBox="1"/>
      </xdr:nvSpPr>
      <xdr:spPr>
        <a:xfrm>
          <a:off x="7791450" y="17516476"/>
          <a:ext cx="1656000"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900"/>
            <a:t>配当金請求権について</a:t>
          </a:r>
        </a:p>
      </xdr:txBody>
    </xdr:sp>
    <xdr:clientData/>
  </xdr:twoCellAnchor>
  <xdr:twoCellAnchor>
    <xdr:from>
      <xdr:col>23</xdr:col>
      <xdr:colOff>1</xdr:colOff>
      <xdr:row>113</xdr:row>
      <xdr:rowOff>9525</xdr:rowOff>
    </xdr:from>
    <xdr:to>
      <xdr:col>26</xdr:col>
      <xdr:colOff>9525</xdr:colOff>
      <xdr:row>113</xdr:row>
      <xdr:rowOff>225525</xdr:rowOff>
    </xdr:to>
    <xdr:sp macro="" textlink="">
      <xdr:nvSpPr>
        <xdr:cNvPr id="37" name="テキスト ボックス 36">
          <a:extLst>
            <a:ext uri="{FF2B5EF4-FFF2-40B4-BE49-F238E27FC236}">
              <a16:creationId xmlns:a16="http://schemas.microsoft.com/office/drawing/2014/main" id="{AC3ED044-C986-763D-3C23-6468DB6ABB11}"/>
            </a:ext>
          </a:extLst>
        </xdr:cNvPr>
        <xdr:cNvSpPr txBox="1"/>
      </xdr:nvSpPr>
      <xdr:spPr>
        <a:xfrm>
          <a:off x="7791451" y="22336125"/>
          <a:ext cx="1066799"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900"/>
            <a:t>送金日</a:t>
          </a:r>
        </a:p>
      </xdr:txBody>
    </xdr:sp>
    <xdr:clientData/>
  </xdr:twoCellAnchor>
  <xdr:twoCellAnchor>
    <xdr:from>
      <xdr:col>23</xdr:col>
      <xdr:colOff>1</xdr:colOff>
      <xdr:row>115</xdr:row>
      <xdr:rowOff>0</xdr:rowOff>
    </xdr:from>
    <xdr:to>
      <xdr:col>26</xdr:col>
      <xdr:colOff>9525</xdr:colOff>
      <xdr:row>115</xdr:row>
      <xdr:rowOff>216000</xdr:rowOff>
    </xdr:to>
    <xdr:sp macro="" textlink="">
      <xdr:nvSpPr>
        <xdr:cNvPr id="38" name="テキスト ボックス 37">
          <a:extLst>
            <a:ext uri="{FF2B5EF4-FFF2-40B4-BE49-F238E27FC236}">
              <a16:creationId xmlns:a16="http://schemas.microsoft.com/office/drawing/2014/main" id="{2228AB19-E066-9390-5E48-36F63F57396C}"/>
            </a:ext>
          </a:extLst>
        </xdr:cNvPr>
        <xdr:cNvSpPr txBox="1"/>
      </xdr:nvSpPr>
      <xdr:spPr>
        <a:xfrm>
          <a:off x="7791451" y="22850475"/>
          <a:ext cx="1066799"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900"/>
            <a:t>送金額</a:t>
          </a:r>
        </a:p>
      </xdr:txBody>
    </xdr:sp>
    <xdr:clientData/>
  </xdr:twoCellAnchor>
  <xdr:twoCellAnchor>
    <xdr:from>
      <xdr:col>23</xdr:col>
      <xdr:colOff>2</xdr:colOff>
      <xdr:row>121</xdr:row>
      <xdr:rowOff>28574</xdr:rowOff>
    </xdr:from>
    <xdr:to>
      <xdr:col>29</xdr:col>
      <xdr:colOff>38100</xdr:colOff>
      <xdr:row>121</xdr:row>
      <xdr:rowOff>244574</xdr:rowOff>
    </xdr:to>
    <xdr:sp macro="" textlink="">
      <xdr:nvSpPr>
        <xdr:cNvPr id="39" name="テキスト ボックス 38">
          <a:extLst>
            <a:ext uri="{FF2B5EF4-FFF2-40B4-BE49-F238E27FC236}">
              <a16:creationId xmlns:a16="http://schemas.microsoft.com/office/drawing/2014/main" id="{22327586-7F5B-5BDA-D76C-1146C299CC18}"/>
            </a:ext>
          </a:extLst>
        </xdr:cNvPr>
        <xdr:cNvSpPr txBox="1"/>
      </xdr:nvSpPr>
      <xdr:spPr>
        <a:xfrm>
          <a:off x="7791452" y="24422099"/>
          <a:ext cx="2152648"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900"/>
            <a:t>該当する株式（出資）金額と株式数</a:t>
          </a:r>
          <a:endParaRPr kumimoji="1" lang="en-US" altLang="ja-JP" sz="900"/>
        </a:p>
      </xdr:txBody>
    </xdr:sp>
    <xdr:clientData/>
  </xdr:twoCellAnchor>
  <xdr:twoCellAnchor>
    <xdr:from>
      <xdr:col>23</xdr:col>
      <xdr:colOff>0</xdr:colOff>
      <xdr:row>126</xdr:row>
      <xdr:rowOff>0</xdr:rowOff>
    </xdr:from>
    <xdr:to>
      <xdr:col>29</xdr:col>
      <xdr:colOff>38098</xdr:colOff>
      <xdr:row>126</xdr:row>
      <xdr:rowOff>216000</xdr:rowOff>
    </xdr:to>
    <xdr:sp macro="" textlink="">
      <xdr:nvSpPr>
        <xdr:cNvPr id="40" name="テキスト ボックス 39">
          <a:extLst>
            <a:ext uri="{FF2B5EF4-FFF2-40B4-BE49-F238E27FC236}">
              <a16:creationId xmlns:a16="http://schemas.microsoft.com/office/drawing/2014/main" id="{6B237C38-9066-C498-81A1-24D717CC303A}"/>
            </a:ext>
          </a:extLst>
        </xdr:cNvPr>
        <xdr:cNvSpPr txBox="1"/>
      </xdr:nvSpPr>
      <xdr:spPr>
        <a:xfrm>
          <a:off x="7791450" y="25679400"/>
          <a:ext cx="2152648" cy="216000"/>
        </a:xfrm>
        <a:prstGeom prst="rect">
          <a:avLst/>
        </a:prstGeom>
        <a:solidFill>
          <a:schemeClr val="tx2">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900">
              <a:solidFill>
                <a:schemeClr val="bg1"/>
              </a:solidFill>
            </a:rPr>
            <a:t>加重平均による換算率の計算事例</a:t>
          </a:r>
          <a:endParaRPr kumimoji="1" lang="en-US" altLang="ja-JP" sz="900">
            <a:solidFill>
              <a:schemeClr val="bg1"/>
            </a:solidFill>
          </a:endParaRPr>
        </a:p>
      </xdr:txBody>
    </xdr:sp>
    <xdr:clientData/>
  </xdr:twoCellAnchor>
  <xdr:twoCellAnchor>
    <xdr:from>
      <xdr:col>34</xdr:col>
      <xdr:colOff>38100</xdr:colOff>
      <xdr:row>128</xdr:row>
      <xdr:rowOff>0</xdr:rowOff>
    </xdr:from>
    <xdr:to>
      <xdr:col>44</xdr:col>
      <xdr:colOff>238125</xdr:colOff>
      <xdr:row>132</xdr:row>
      <xdr:rowOff>152400</xdr:rowOff>
    </xdr:to>
    <xdr:sp macro="" textlink="">
      <xdr:nvSpPr>
        <xdr:cNvPr id="41" name="テキスト ボックス 40">
          <a:extLst>
            <a:ext uri="{FF2B5EF4-FFF2-40B4-BE49-F238E27FC236}">
              <a16:creationId xmlns:a16="http://schemas.microsoft.com/office/drawing/2014/main" id="{DB68C31F-9427-164E-C0DC-8ADAE9759070}"/>
            </a:ext>
          </a:extLst>
        </xdr:cNvPr>
        <xdr:cNvSpPr txBox="1"/>
      </xdr:nvSpPr>
      <xdr:spPr>
        <a:xfrm>
          <a:off x="11706225" y="26203275"/>
          <a:ext cx="3724275" cy="1181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1100"/>
            </a:lnSpc>
          </a:pPr>
          <a:r>
            <a:rPr kumimoji="1" lang="ja-JP" altLang="en-US" sz="900">
              <a:latin typeface="+mn-ea"/>
              <a:ea typeface="+mn-ea"/>
            </a:rPr>
            <a:t>［ 加重平均による換算率 ］</a:t>
          </a:r>
          <a:endParaRPr kumimoji="1" lang="en-US" altLang="ja-JP" sz="900">
            <a:latin typeface="+mn-ea"/>
            <a:ea typeface="+mn-ea"/>
          </a:endParaRPr>
        </a:p>
        <a:p>
          <a:pPr algn="l">
            <a:lnSpc>
              <a:spcPts val="1100"/>
            </a:lnSpc>
          </a:pPr>
          <a:r>
            <a:rPr kumimoji="1" lang="ja-JP" altLang="en-US" sz="900">
              <a:latin typeface="+mn-ea"/>
              <a:ea typeface="+mn-ea"/>
            </a:rPr>
            <a:t>　邦貨合計額 </a:t>
          </a:r>
          <a:r>
            <a:rPr kumimoji="1" lang="en-US" altLang="ja-JP" sz="900">
              <a:latin typeface="+mn-ea"/>
              <a:ea typeface="+mn-ea"/>
            </a:rPr>
            <a:t>162,000,000 </a:t>
          </a:r>
          <a:r>
            <a:rPr kumimoji="1" lang="ja-JP" altLang="en-US" sz="900">
              <a:latin typeface="+mn-ea"/>
              <a:ea typeface="+mn-ea"/>
            </a:rPr>
            <a:t>円</a:t>
          </a:r>
          <a:r>
            <a:rPr kumimoji="1" lang="en-US" altLang="ja-JP" sz="900">
              <a:latin typeface="+mn-ea"/>
              <a:ea typeface="+mn-ea"/>
            </a:rPr>
            <a:t> ÷ </a:t>
          </a:r>
          <a:r>
            <a:rPr kumimoji="1" lang="ja-JP" altLang="en-US" sz="900">
              <a:latin typeface="+mn-ea"/>
              <a:ea typeface="+mn-ea"/>
            </a:rPr>
            <a:t>送金合計額 </a:t>
          </a:r>
          <a:r>
            <a:rPr kumimoji="1" lang="en-US" altLang="ja-JP" sz="900">
              <a:latin typeface="+mn-ea"/>
              <a:ea typeface="+mn-ea"/>
            </a:rPr>
            <a:t>1,500,000.00 USD</a:t>
          </a:r>
        </a:p>
        <a:p>
          <a:pPr algn="l"/>
          <a:r>
            <a:rPr kumimoji="1" lang="ja-JP" altLang="en-US" sz="900">
              <a:latin typeface="+mn-ea"/>
              <a:ea typeface="+mn-ea"/>
            </a:rPr>
            <a:t>　</a:t>
          </a:r>
          <a:r>
            <a:rPr kumimoji="1" lang="en-US" altLang="ja-JP" sz="900">
              <a:latin typeface="+mn-ea"/>
              <a:ea typeface="+mn-ea"/>
            </a:rPr>
            <a:t> </a:t>
          </a:r>
          <a:r>
            <a:rPr kumimoji="1" lang="ja-JP" altLang="en-US" sz="900">
              <a:latin typeface="+mn-ea"/>
              <a:ea typeface="+mn-ea"/>
            </a:rPr>
            <a:t>＝ </a:t>
          </a:r>
          <a:r>
            <a:rPr kumimoji="1" lang="en-US" altLang="ja-JP" sz="900">
              <a:latin typeface="+mn-ea"/>
              <a:ea typeface="+mn-ea"/>
            </a:rPr>
            <a:t>108.00 </a:t>
          </a:r>
          <a:r>
            <a:rPr kumimoji="1" lang="ja-JP" altLang="en-US" sz="900">
              <a:latin typeface="+mn-ea"/>
              <a:ea typeface="+mn-ea"/>
            </a:rPr>
            <a:t>円</a:t>
          </a:r>
          <a:endParaRPr kumimoji="1" lang="en-US" altLang="ja-JP" sz="900">
            <a:latin typeface="+mn-ea"/>
            <a:ea typeface="+mn-ea"/>
          </a:endParaRPr>
        </a:p>
      </xdr:txBody>
    </xdr:sp>
    <xdr:clientData/>
  </xdr:twoCellAnchor>
  <xdr:twoCellAnchor>
    <xdr:from>
      <xdr:col>23</xdr:col>
      <xdr:colOff>1</xdr:colOff>
      <xdr:row>134</xdr:row>
      <xdr:rowOff>28573</xdr:rowOff>
    </xdr:from>
    <xdr:to>
      <xdr:col>29</xdr:col>
      <xdr:colOff>0</xdr:colOff>
      <xdr:row>134</xdr:row>
      <xdr:rowOff>244573</xdr:rowOff>
    </xdr:to>
    <xdr:sp macro="" textlink="">
      <xdr:nvSpPr>
        <xdr:cNvPr id="42" name="テキスト ボックス 41">
          <a:extLst>
            <a:ext uri="{FF2B5EF4-FFF2-40B4-BE49-F238E27FC236}">
              <a16:creationId xmlns:a16="http://schemas.microsoft.com/office/drawing/2014/main" id="{FEF3A046-DD56-53C5-3CE0-6C6033FD0E53}"/>
            </a:ext>
          </a:extLst>
        </xdr:cNvPr>
        <xdr:cNvSpPr txBox="1"/>
      </xdr:nvSpPr>
      <xdr:spPr>
        <a:xfrm>
          <a:off x="7791451" y="33108898"/>
          <a:ext cx="2114549"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900"/>
            <a:t>各種特約の申請書に貼付するデータ</a:t>
          </a:r>
        </a:p>
      </xdr:txBody>
    </xdr:sp>
    <xdr:clientData/>
  </xdr:twoCellAnchor>
  <xdr:twoCellAnchor>
    <xdr:from>
      <xdr:col>1</xdr:col>
      <xdr:colOff>95250</xdr:colOff>
      <xdr:row>53</xdr:row>
      <xdr:rowOff>209550</xdr:rowOff>
    </xdr:from>
    <xdr:to>
      <xdr:col>1</xdr:col>
      <xdr:colOff>95250</xdr:colOff>
      <xdr:row>56</xdr:row>
      <xdr:rowOff>28575</xdr:rowOff>
    </xdr:to>
    <xdr:cxnSp macro="">
      <xdr:nvCxnSpPr>
        <xdr:cNvPr id="43" name="直線コネクタ 42">
          <a:extLst>
            <a:ext uri="{FF2B5EF4-FFF2-40B4-BE49-F238E27FC236}">
              <a16:creationId xmlns:a16="http://schemas.microsoft.com/office/drawing/2014/main" id="{904872C6-7266-F101-33E0-45AD86B65F44}"/>
            </a:ext>
          </a:extLst>
        </xdr:cNvPr>
        <xdr:cNvCxnSpPr/>
      </xdr:nvCxnSpPr>
      <xdr:spPr>
        <a:xfrm>
          <a:off x="438150" y="13173075"/>
          <a:ext cx="0" cy="590550"/>
        </a:xfrm>
        <a:prstGeom prst="line">
          <a:avLst/>
        </a:prstGeom>
        <a:ln w="6350">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85725</xdr:colOff>
      <xdr:row>56</xdr:row>
      <xdr:rowOff>28575</xdr:rowOff>
    </xdr:from>
    <xdr:to>
      <xdr:col>6</xdr:col>
      <xdr:colOff>266700</xdr:colOff>
      <xdr:row>56</xdr:row>
      <xdr:rowOff>28575</xdr:rowOff>
    </xdr:to>
    <xdr:cxnSp macro="">
      <xdr:nvCxnSpPr>
        <xdr:cNvPr id="44" name="直線コネクタ 43">
          <a:extLst>
            <a:ext uri="{FF2B5EF4-FFF2-40B4-BE49-F238E27FC236}">
              <a16:creationId xmlns:a16="http://schemas.microsoft.com/office/drawing/2014/main" id="{F7EDA90F-AD56-1110-FB73-0A6210FF9194}"/>
            </a:ext>
          </a:extLst>
        </xdr:cNvPr>
        <xdr:cNvCxnSpPr/>
      </xdr:nvCxnSpPr>
      <xdr:spPr>
        <a:xfrm>
          <a:off x="428625" y="13763625"/>
          <a:ext cx="1895475" cy="0"/>
        </a:xfrm>
        <a:prstGeom prst="line">
          <a:avLst/>
        </a:prstGeom>
        <a:ln w="6350">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266700</xdr:colOff>
      <xdr:row>53</xdr:row>
      <xdr:rowOff>200025</xdr:rowOff>
    </xdr:from>
    <xdr:to>
      <xdr:col>6</xdr:col>
      <xdr:colOff>266700</xdr:colOff>
      <xdr:row>56</xdr:row>
      <xdr:rowOff>19050</xdr:rowOff>
    </xdr:to>
    <xdr:cxnSp macro="">
      <xdr:nvCxnSpPr>
        <xdr:cNvPr id="45" name="直線コネクタ 44">
          <a:extLst>
            <a:ext uri="{FF2B5EF4-FFF2-40B4-BE49-F238E27FC236}">
              <a16:creationId xmlns:a16="http://schemas.microsoft.com/office/drawing/2014/main" id="{B154708D-E3CE-2C32-7F83-9A29BDBD09A4}"/>
            </a:ext>
          </a:extLst>
        </xdr:cNvPr>
        <xdr:cNvCxnSpPr/>
      </xdr:nvCxnSpPr>
      <xdr:spPr>
        <a:xfrm flipV="1">
          <a:off x="2324100" y="13163550"/>
          <a:ext cx="0" cy="590550"/>
        </a:xfrm>
        <a:prstGeom prst="line">
          <a:avLst/>
        </a:prstGeom>
        <a:ln w="6350">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51</xdr:row>
      <xdr:rowOff>209550</xdr:rowOff>
    </xdr:from>
    <xdr:to>
      <xdr:col>7</xdr:col>
      <xdr:colOff>85725</xdr:colOff>
      <xdr:row>56</xdr:row>
      <xdr:rowOff>19050</xdr:rowOff>
    </xdr:to>
    <xdr:cxnSp macro="">
      <xdr:nvCxnSpPr>
        <xdr:cNvPr id="46" name="直線コネクタ 45">
          <a:extLst>
            <a:ext uri="{FF2B5EF4-FFF2-40B4-BE49-F238E27FC236}">
              <a16:creationId xmlns:a16="http://schemas.microsoft.com/office/drawing/2014/main" id="{8F38A797-FCEB-9FA0-C61E-9571433BCC3E}"/>
            </a:ext>
          </a:extLst>
        </xdr:cNvPr>
        <xdr:cNvCxnSpPr/>
      </xdr:nvCxnSpPr>
      <xdr:spPr>
        <a:xfrm>
          <a:off x="2486025" y="12658725"/>
          <a:ext cx="0" cy="1095375"/>
        </a:xfrm>
        <a:prstGeom prst="line">
          <a:avLst/>
        </a:prstGeom>
        <a:ln w="6350">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95250</xdr:colOff>
      <xdr:row>56</xdr:row>
      <xdr:rowOff>19050</xdr:rowOff>
    </xdr:from>
    <xdr:to>
      <xdr:col>12</xdr:col>
      <xdr:colOff>247650</xdr:colOff>
      <xdr:row>56</xdr:row>
      <xdr:rowOff>19050</xdr:rowOff>
    </xdr:to>
    <xdr:cxnSp macro="">
      <xdr:nvCxnSpPr>
        <xdr:cNvPr id="47" name="直線コネクタ 46">
          <a:extLst>
            <a:ext uri="{FF2B5EF4-FFF2-40B4-BE49-F238E27FC236}">
              <a16:creationId xmlns:a16="http://schemas.microsoft.com/office/drawing/2014/main" id="{A6CB0314-A2B9-969B-FB81-0C0D1EEA1554}"/>
            </a:ext>
          </a:extLst>
        </xdr:cNvPr>
        <xdr:cNvCxnSpPr/>
      </xdr:nvCxnSpPr>
      <xdr:spPr>
        <a:xfrm>
          <a:off x="2495550" y="13754100"/>
          <a:ext cx="1866900" cy="0"/>
        </a:xfrm>
        <a:prstGeom prst="line">
          <a:avLst/>
        </a:prstGeom>
        <a:ln w="6350">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247650</xdr:colOff>
      <xdr:row>51</xdr:row>
      <xdr:rowOff>219075</xdr:rowOff>
    </xdr:from>
    <xdr:to>
      <xdr:col>12</xdr:col>
      <xdr:colOff>247650</xdr:colOff>
      <xdr:row>56</xdr:row>
      <xdr:rowOff>19050</xdr:rowOff>
    </xdr:to>
    <xdr:cxnSp macro="">
      <xdr:nvCxnSpPr>
        <xdr:cNvPr id="48" name="直線コネクタ 47">
          <a:extLst>
            <a:ext uri="{FF2B5EF4-FFF2-40B4-BE49-F238E27FC236}">
              <a16:creationId xmlns:a16="http://schemas.microsoft.com/office/drawing/2014/main" id="{032069E1-CB18-6980-61A5-6A20C6BDC7DB}"/>
            </a:ext>
          </a:extLst>
        </xdr:cNvPr>
        <xdr:cNvCxnSpPr/>
      </xdr:nvCxnSpPr>
      <xdr:spPr>
        <a:xfrm flipV="1">
          <a:off x="4362450" y="12668250"/>
          <a:ext cx="0" cy="1085850"/>
        </a:xfrm>
        <a:prstGeom prst="line">
          <a:avLst/>
        </a:prstGeom>
        <a:ln w="6350">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95250</xdr:colOff>
      <xdr:row>51</xdr:row>
      <xdr:rowOff>133350</xdr:rowOff>
    </xdr:from>
    <xdr:to>
      <xdr:col>15</xdr:col>
      <xdr:colOff>57150</xdr:colOff>
      <xdr:row>51</xdr:row>
      <xdr:rowOff>133350</xdr:rowOff>
    </xdr:to>
    <xdr:cxnSp macro="">
      <xdr:nvCxnSpPr>
        <xdr:cNvPr id="49" name="直線コネクタ 48">
          <a:extLst>
            <a:ext uri="{FF2B5EF4-FFF2-40B4-BE49-F238E27FC236}">
              <a16:creationId xmlns:a16="http://schemas.microsoft.com/office/drawing/2014/main" id="{427792F5-FFE3-2F19-CD9F-5B04260D0399}"/>
            </a:ext>
          </a:extLst>
        </xdr:cNvPr>
        <xdr:cNvCxnSpPr/>
      </xdr:nvCxnSpPr>
      <xdr:spPr>
        <a:xfrm flipH="1">
          <a:off x="4552950" y="12582525"/>
          <a:ext cx="647700" cy="0"/>
        </a:xfrm>
        <a:prstGeom prst="line">
          <a:avLst/>
        </a:prstGeom>
        <a:ln w="6350">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85725</xdr:colOff>
      <xdr:row>51</xdr:row>
      <xdr:rowOff>133350</xdr:rowOff>
    </xdr:from>
    <xdr:to>
      <xdr:col>13</xdr:col>
      <xdr:colOff>85725</xdr:colOff>
      <xdr:row>56</xdr:row>
      <xdr:rowOff>38100</xdr:rowOff>
    </xdr:to>
    <xdr:cxnSp macro="">
      <xdr:nvCxnSpPr>
        <xdr:cNvPr id="50" name="直線コネクタ 49">
          <a:extLst>
            <a:ext uri="{FF2B5EF4-FFF2-40B4-BE49-F238E27FC236}">
              <a16:creationId xmlns:a16="http://schemas.microsoft.com/office/drawing/2014/main" id="{53D0FD97-48D0-8053-96B4-C74BB9BA87E8}"/>
            </a:ext>
          </a:extLst>
        </xdr:cNvPr>
        <xdr:cNvCxnSpPr/>
      </xdr:nvCxnSpPr>
      <xdr:spPr>
        <a:xfrm>
          <a:off x="4543425" y="12582525"/>
          <a:ext cx="0" cy="1190625"/>
        </a:xfrm>
        <a:prstGeom prst="line">
          <a:avLst/>
        </a:prstGeom>
        <a:ln w="6350">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95250</xdr:colOff>
      <xdr:row>56</xdr:row>
      <xdr:rowOff>19050</xdr:rowOff>
    </xdr:from>
    <xdr:to>
      <xdr:col>20</xdr:col>
      <xdr:colOff>295275</xdr:colOff>
      <xdr:row>56</xdr:row>
      <xdr:rowOff>19050</xdr:rowOff>
    </xdr:to>
    <xdr:cxnSp macro="">
      <xdr:nvCxnSpPr>
        <xdr:cNvPr id="51" name="直線コネクタ 50">
          <a:extLst>
            <a:ext uri="{FF2B5EF4-FFF2-40B4-BE49-F238E27FC236}">
              <a16:creationId xmlns:a16="http://schemas.microsoft.com/office/drawing/2014/main" id="{B0A95423-FF26-6448-2560-B45CDBE2E577}"/>
            </a:ext>
          </a:extLst>
        </xdr:cNvPr>
        <xdr:cNvCxnSpPr/>
      </xdr:nvCxnSpPr>
      <xdr:spPr>
        <a:xfrm>
          <a:off x="4552950" y="13754100"/>
          <a:ext cx="2600325" cy="0"/>
        </a:xfrm>
        <a:prstGeom prst="line">
          <a:avLst/>
        </a:prstGeom>
        <a:ln w="6350">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276225</xdr:colOff>
      <xdr:row>51</xdr:row>
      <xdr:rowOff>238125</xdr:rowOff>
    </xdr:from>
    <xdr:to>
      <xdr:col>20</xdr:col>
      <xdr:colOff>276226</xdr:colOff>
      <xdr:row>56</xdr:row>
      <xdr:rowOff>28577</xdr:rowOff>
    </xdr:to>
    <xdr:cxnSp macro="">
      <xdr:nvCxnSpPr>
        <xdr:cNvPr id="52" name="直線コネクタ 51">
          <a:extLst>
            <a:ext uri="{FF2B5EF4-FFF2-40B4-BE49-F238E27FC236}">
              <a16:creationId xmlns:a16="http://schemas.microsoft.com/office/drawing/2014/main" id="{20DFAD42-0A26-1E30-49F2-E1445496CBA3}"/>
            </a:ext>
          </a:extLst>
        </xdr:cNvPr>
        <xdr:cNvCxnSpPr/>
      </xdr:nvCxnSpPr>
      <xdr:spPr>
        <a:xfrm flipH="1" flipV="1">
          <a:off x="7134225" y="12687300"/>
          <a:ext cx="1" cy="1076327"/>
        </a:xfrm>
        <a:prstGeom prst="line">
          <a:avLst/>
        </a:prstGeom>
        <a:ln w="6350">
          <a:prstDash val="sysDash"/>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0</xdr:col>
          <xdr:colOff>123825</xdr:colOff>
          <xdr:row>17</xdr:row>
          <xdr:rowOff>238125</xdr:rowOff>
        </xdr:from>
        <xdr:to>
          <xdr:col>3</xdr:col>
          <xdr:colOff>95250</xdr:colOff>
          <xdr:row>19</xdr:row>
          <xdr:rowOff>38100</xdr:rowOff>
        </xdr:to>
        <xdr:sp macro="" textlink="">
          <xdr:nvSpPr>
            <xdr:cNvPr id="14337" name="Check Box 1" descr="申込人と同じ" hidden="1">
              <a:extLst>
                <a:ext uri="{63B3BB69-23CF-44E3-9099-C40C66FF867C}">
                  <a14:compatExt spid="_x0000_s14337"/>
                </a:ext>
                <a:ext uri="{FF2B5EF4-FFF2-40B4-BE49-F238E27FC236}">
                  <a16:creationId xmlns:a16="http://schemas.microsoft.com/office/drawing/2014/main" id="{00000000-0008-0000-0000-00000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申込人に同じ</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276225</xdr:colOff>
          <xdr:row>17</xdr:row>
          <xdr:rowOff>238125</xdr:rowOff>
        </xdr:from>
        <xdr:to>
          <xdr:col>13</xdr:col>
          <xdr:colOff>180975</xdr:colOff>
          <xdr:row>19</xdr:row>
          <xdr:rowOff>38100</xdr:rowOff>
        </xdr:to>
        <xdr:sp macro="" textlink="">
          <xdr:nvSpPr>
            <xdr:cNvPr id="14338" name="Check Box 2" descr="申込人と同じ" hidden="1">
              <a:extLst>
                <a:ext uri="{63B3BB69-23CF-44E3-9099-C40C66FF867C}">
                  <a14:compatExt spid="_x0000_s14338"/>
                </a:ext>
                <a:ext uri="{FF2B5EF4-FFF2-40B4-BE49-F238E27FC236}">
                  <a16:creationId xmlns:a16="http://schemas.microsoft.com/office/drawing/2014/main" id="{00000000-0008-0000-0000-00000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被保険者に同じ</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23</xdr:row>
          <xdr:rowOff>9525</xdr:rowOff>
        </xdr:from>
        <xdr:to>
          <xdr:col>7</xdr:col>
          <xdr:colOff>257175</xdr:colOff>
          <xdr:row>23</xdr:row>
          <xdr:rowOff>247650</xdr:rowOff>
        </xdr:to>
        <xdr:sp macro="" textlink="">
          <xdr:nvSpPr>
            <xdr:cNvPr id="14339" name="Check Box 3" descr="申込人と同じ" hidden="1">
              <a:extLst>
                <a:ext uri="{63B3BB69-23CF-44E3-9099-C40C66FF867C}">
                  <a14:compatExt spid="_x0000_s14339"/>
                </a:ext>
                <a:ext uri="{FF2B5EF4-FFF2-40B4-BE49-F238E27FC236}">
                  <a16:creationId xmlns:a16="http://schemas.microsoft.com/office/drawing/2014/main" id="{00000000-0008-0000-0000-00000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新規の投資 （更新時も選択）</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23</xdr:row>
          <xdr:rowOff>9525</xdr:rowOff>
        </xdr:from>
        <xdr:to>
          <xdr:col>11</xdr:col>
          <xdr:colOff>266700</xdr:colOff>
          <xdr:row>23</xdr:row>
          <xdr:rowOff>247650</xdr:rowOff>
        </xdr:to>
        <xdr:sp macro="" textlink="">
          <xdr:nvSpPr>
            <xdr:cNvPr id="14340" name="Check Box 4" descr="申込人と同じ" hidden="1">
              <a:extLst>
                <a:ext uri="{63B3BB69-23CF-44E3-9099-C40C66FF867C}">
                  <a14:compatExt spid="_x0000_s14340"/>
                </a:ext>
                <a:ext uri="{FF2B5EF4-FFF2-40B4-BE49-F238E27FC236}">
                  <a16:creationId xmlns:a16="http://schemas.microsoft.com/office/drawing/2014/main" id="{00000000-0008-0000-0000-00000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増資（追加投資）</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24</xdr:row>
          <xdr:rowOff>9525</xdr:rowOff>
        </xdr:from>
        <xdr:to>
          <xdr:col>5</xdr:col>
          <xdr:colOff>209550</xdr:colOff>
          <xdr:row>24</xdr:row>
          <xdr:rowOff>247650</xdr:rowOff>
        </xdr:to>
        <xdr:sp macro="" textlink="">
          <xdr:nvSpPr>
            <xdr:cNvPr id="14341" name="Check Box 5" descr="申込人と同じ" hidden="1">
              <a:extLst>
                <a:ext uri="{63B3BB69-23CF-44E3-9099-C40C66FF867C}">
                  <a14:compatExt spid="_x0000_s14341"/>
                </a:ext>
                <a:ext uri="{FF2B5EF4-FFF2-40B4-BE49-F238E27FC236}">
                  <a16:creationId xmlns:a16="http://schemas.microsoft.com/office/drawing/2014/main" id="{00000000-0008-0000-0000-00000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新規の申込</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219075</xdr:colOff>
          <xdr:row>23</xdr:row>
          <xdr:rowOff>9525</xdr:rowOff>
        </xdr:from>
        <xdr:to>
          <xdr:col>14</xdr:col>
          <xdr:colOff>38100</xdr:colOff>
          <xdr:row>23</xdr:row>
          <xdr:rowOff>247650</xdr:rowOff>
        </xdr:to>
        <xdr:sp macro="" textlink="">
          <xdr:nvSpPr>
            <xdr:cNvPr id="14342" name="Check Box 6" descr="申込人と同じ" hidden="1">
              <a:extLst>
                <a:ext uri="{63B3BB69-23CF-44E3-9099-C40C66FF867C}">
                  <a14:compatExt spid="_x0000_s14342"/>
                </a:ext>
                <a:ext uri="{FF2B5EF4-FFF2-40B4-BE49-F238E27FC236}">
                  <a16:creationId xmlns:a16="http://schemas.microsoft.com/office/drawing/2014/main" id="{00000000-0008-0000-0000-00000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304800</xdr:colOff>
          <xdr:row>24</xdr:row>
          <xdr:rowOff>9525</xdr:rowOff>
        </xdr:from>
        <xdr:to>
          <xdr:col>8</xdr:col>
          <xdr:colOff>180975</xdr:colOff>
          <xdr:row>24</xdr:row>
          <xdr:rowOff>247650</xdr:rowOff>
        </xdr:to>
        <xdr:sp macro="" textlink="">
          <xdr:nvSpPr>
            <xdr:cNvPr id="14343" name="Check Box 7" descr="申込人と同じ" hidden="1">
              <a:extLst>
                <a:ext uri="{63B3BB69-23CF-44E3-9099-C40C66FF867C}">
                  <a14:compatExt spid="_x0000_s14343"/>
                </a:ext>
                <a:ext uri="{FF2B5EF4-FFF2-40B4-BE49-F238E27FC236}">
                  <a16:creationId xmlns:a16="http://schemas.microsoft.com/office/drawing/2014/main" id="{00000000-0008-0000-0000-00000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期間満了更新</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27</xdr:row>
          <xdr:rowOff>9525</xdr:rowOff>
        </xdr:from>
        <xdr:to>
          <xdr:col>17</xdr:col>
          <xdr:colOff>381000</xdr:colOff>
          <xdr:row>27</xdr:row>
          <xdr:rowOff>247650</xdr:rowOff>
        </xdr:to>
        <xdr:sp macro="" textlink="">
          <xdr:nvSpPr>
            <xdr:cNvPr id="14344" name="Check Box 8" descr="申込人と同じ" hidden="1">
              <a:extLst>
                <a:ext uri="{63B3BB69-23CF-44E3-9099-C40C66FF867C}">
                  <a14:compatExt spid="_x0000_s14344"/>
                </a:ext>
                <a:ext uri="{FF2B5EF4-FFF2-40B4-BE49-F238E27FC236}">
                  <a16:creationId xmlns:a16="http://schemas.microsoft.com/office/drawing/2014/main" id="{00000000-0008-0000-0000-00000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株式会社</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133350</xdr:colOff>
          <xdr:row>27</xdr:row>
          <xdr:rowOff>9525</xdr:rowOff>
        </xdr:from>
        <xdr:to>
          <xdr:col>20</xdr:col>
          <xdr:colOff>76200</xdr:colOff>
          <xdr:row>27</xdr:row>
          <xdr:rowOff>247650</xdr:rowOff>
        </xdr:to>
        <xdr:sp macro="" textlink="">
          <xdr:nvSpPr>
            <xdr:cNvPr id="14345" name="Check Box 9" descr="申込人と同じ" hidden="1">
              <a:extLst>
                <a:ext uri="{63B3BB69-23CF-44E3-9099-C40C66FF867C}">
                  <a14:compatExt spid="_x0000_s14345"/>
                </a:ext>
                <a:ext uri="{FF2B5EF4-FFF2-40B4-BE49-F238E27FC236}">
                  <a16:creationId xmlns:a16="http://schemas.microsoft.com/office/drawing/2014/main" id="{00000000-0008-0000-0000-00000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有限会社</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28</xdr:row>
          <xdr:rowOff>9525</xdr:rowOff>
        </xdr:from>
        <xdr:to>
          <xdr:col>17</xdr:col>
          <xdr:colOff>276225</xdr:colOff>
          <xdr:row>28</xdr:row>
          <xdr:rowOff>247650</xdr:rowOff>
        </xdr:to>
        <xdr:sp macro="" textlink="">
          <xdr:nvSpPr>
            <xdr:cNvPr id="14346" name="Check Box 10" descr="申込人と同じ" hidden="1">
              <a:extLst>
                <a:ext uri="{63B3BB69-23CF-44E3-9099-C40C66FF867C}">
                  <a14:compatExt spid="_x0000_s14346"/>
                </a:ext>
                <a:ext uri="{FF2B5EF4-FFF2-40B4-BE49-F238E27FC236}">
                  <a16:creationId xmlns:a16="http://schemas.microsoft.com/office/drawing/2014/main" id="{00000000-0008-0000-0000-00000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46</xdr:row>
          <xdr:rowOff>9525</xdr:rowOff>
        </xdr:from>
        <xdr:to>
          <xdr:col>3</xdr:col>
          <xdr:colOff>114300</xdr:colOff>
          <xdr:row>46</xdr:row>
          <xdr:rowOff>247650</xdr:rowOff>
        </xdr:to>
        <xdr:sp macro="" textlink="">
          <xdr:nvSpPr>
            <xdr:cNvPr id="14347" name="Check Box 11" descr="申込人と同じ" hidden="1">
              <a:extLst>
                <a:ext uri="{63B3BB69-23CF-44E3-9099-C40C66FF867C}">
                  <a14:compatExt spid="_x0000_s14347"/>
                </a:ext>
                <a:ext uri="{FF2B5EF4-FFF2-40B4-BE49-F238E27FC236}">
                  <a16:creationId xmlns:a16="http://schemas.microsoft.com/office/drawing/2014/main" id="{00000000-0008-0000-0000-00000B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送金額</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46</xdr:row>
          <xdr:rowOff>9525</xdr:rowOff>
        </xdr:from>
        <xdr:to>
          <xdr:col>6</xdr:col>
          <xdr:colOff>133350</xdr:colOff>
          <xdr:row>46</xdr:row>
          <xdr:rowOff>247650</xdr:rowOff>
        </xdr:to>
        <xdr:sp macro="" textlink="">
          <xdr:nvSpPr>
            <xdr:cNvPr id="14348" name="Check Box 12" descr="申込人と同じ" hidden="1">
              <a:extLst>
                <a:ext uri="{63B3BB69-23CF-44E3-9099-C40C66FF867C}">
                  <a14:compatExt spid="_x0000_s14348"/>
                </a:ext>
                <a:ext uri="{FF2B5EF4-FFF2-40B4-BE49-F238E27FC236}">
                  <a16:creationId xmlns:a16="http://schemas.microsoft.com/office/drawing/2014/main" id="{00000000-0008-0000-0000-00000C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額面金額</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47625</xdr:colOff>
          <xdr:row>46</xdr:row>
          <xdr:rowOff>9525</xdr:rowOff>
        </xdr:from>
        <xdr:to>
          <xdr:col>15</xdr:col>
          <xdr:colOff>47625</xdr:colOff>
          <xdr:row>46</xdr:row>
          <xdr:rowOff>247650</xdr:rowOff>
        </xdr:to>
        <xdr:sp macro="" textlink="">
          <xdr:nvSpPr>
            <xdr:cNvPr id="14349" name="Check Box 13" descr="申込人と同じ" hidden="1">
              <a:extLst>
                <a:ext uri="{63B3BB69-23CF-44E3-9099-C40C66FF867C}">
                  <a14:compatExt spid="_x0000_s14349"/>
                </a:ext>
                <a:ext uri="{FF2B5EF4-FFF2-40B4-BE49-F238E27FC236}">
                  <a16:creationId xmlns:a16="http://schemas.microsoft.com/office/drawing/2014/main" id="{00000000-0008-0000-0000-00000D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純資産額→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60</xdr:row>
          <xdr:rowOff>9525</xdr:rowOff>
        </xdr:from>
        <xdr:to>
          <xdr:col>5</xdr:col>
          <xdr:colOff>314325</xdr:colOff>
          <xdr:row>61</xdr:row>
          <xdr:rowOff>9525</xdr:rowOff>
        </xdr:to>
        <xdr:sp macro="" textlink="">
          <xdr:nvSpPr>
            <xdr:cNvPr id="14350" name="Check Box 14" descr="申込人と同じ" hidden="1">
              <a:extLst>
                <a:ext uri="{63B3BB69-23CF-44E3-9099-C40C66FF867C}">
                  <a14:compatExt spid="_x0000_s14350"/>
                </a:ext>
                <a:ext uri="{FF2B5EF4-FFF2-40B4-BE49-F238E27FC236}">
                  <a16:creationId xmlns:a16="http://schemas.microsoft.com/office/drawing/2014/main" id="{00000000-0008-0000-0000-00000E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現金</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48</xdr:row>
          <xdr:rowOff>19050</xdr:rowOff>
        </xdr:from>
        <xdr:to>
          <xdr:col>5</xdr:col>
          <xdr:colOff>161925</xdr:colOff>
          <xdr:row>48</xdr:row>
          <xdr:rowOff>238125</xdr:rowOff>
        </xdr:to>
        <xdr:sp macro="" textlink="">
          <xdr:nvSpPr>
            <xdr:cNvPr id="14351" name="Check Box 15" descr="申込人と同じ" hidden="1">
              <a:extLst>
                <a:ext uri="{63B3BB69-23CF-44E3-9099-C40C66FF867C}">
                  <a14:compatExt spid="_x0000_s14351"/>
                </a:ext>
                <a:ext uri="{FF2B5EF4-FFF2-40B4-BE49-F238E27FC236}">
                  <a16:creationId xmlns:a16="http://schemas.microsoft.com/office/drawing/2014/main" id="{00000000-0008-0000-0000-00000F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送金は１回のみ（予定含む）</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48</xdr:row>
          <xdr:rowOff>28575</xdr:rowOff>
        </xdr:from>
        <xdr:to>
          <xdr:col>12</xdr:col>
          <xdr:colOff>47625</xdr:colOff>
          <xdr:row>48</xdr:row>
          <xdr:rowOff>247650</xdr:rowOff>
        </xdr:to>
        <xdr:sp macro="" textlink="">
          <xdr:nvSpPr>
            <xdr:cNvPr id="14352" name="Check Box 16" descr="申込人と同じ" hidden="1">
              <a:extLst>
                <a:ext uri="{63B3BB69-23CF-44E3-9099-C40C66FF867C}">
                  <a14:compatExt spid="_x0000_s14352"/>
                </a:ext>
                <a:ext uri="{FF2B5EF4-FFF2-40B4-BE49-F238E27FC236}">
                  <a16:creationId xmlns:a16="http://schemas.microsoft.com/office/drawing/2014/main" id="{00000000-0008-0000-0000-000010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送金は複数回（予定含む）</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64</xdr:row>
          <xdr:rowOff>9525</xdr:rowOff>
        </xdr:from>
        <xdr:to>
          <xdr:col>12</xdr:col>
          <xdr:colOff>200025</xdr:colOff>
          <xdr:row>64</xdr:row>
          <xdr:rowOff>247650</xdr:rowOff>
        </xdr:to>
        <xdr:sp macro="" textlink="">
          <xdr:nvSpPr>
            <xdr:cNvPr id="14353" name="Check Box 17" descr="申込人と同じ" hidden="1">
              <a:extLst>
                <a:ext uri="{63B3BB69-23CF-44E3-9099-C40C66FF867C}">
                  <a14:compatExt spid="_x0000_s14353"/>
                </a:ext>
                <a:ext uri="{FF2B5EF4-FFF2-40B4-BE49-F238E27FC236}">
                  <a16:creationId xmlns:a16="http://schemas.microsoft.com/office/drawing/2014/main" id="{00000000-0008-0000-0000-00001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非償還型（元本のみ）</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47625</xdr:colOff>
          <xdr:row>64</xdr:row>
          <xdr:rowOff>9525</xdr:rowOff>
        </xdr:from>
        <xdr:to>
          <xdr:col>16</xdr:col>
          <xdr:colOff>180975</xdr:colOff>
          <xdr:row>64</xdr:row>
          <xdr:rowOff>247650</xdr:rowOff>
        </xdr:to>
        <xdr:sp macro="" textlink="">
          <xdr:nvSpPr>
            <xdr:cNvPr id="14354" name="Check Box 18" descr="申込人と同じ" hidden="1">
              <a:extLst>
                <a:ext uri="{63B3BB69-23CF-44E3-9099-C40C66FF867C}">
                  <a14:compatExt spid="_x0000_s14354"/>
                </a:ext>
                <a:ext uri="{FF2B5EF4-FFF2-40B4-BE49-F238E27FC236}">
                  <a16:creationId xmlns:a16="http://schemas.microsoft.com/office/drawing/2014/main" id="{00000000-0008-0000-0000-00001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混合型（元本＋配当）</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64</xdr:row>
          <xdr:rowOff>9525</xdr:rowOff>
        </xdr:from>
        <xdr:to>
          <xdr:col>20</xdr:col>
          <xdr:colOff>66675</xdr:colOff>
          <xdr:row>64</xdr:row>
          <xdr:rowOff>247650</xdr:rowOff>
        </xdr:to>
        <xdr:sp macro="" textlink="">
          <xdr:nvSpPr>
            <xdr:cNvPr id="14355" name="Check Box 19" descr="申込人と同じ" hidden="1">
              <a:extLst>
                <a:ext uri="{63B3BB69-23CF-44E3-9099-C40C66FF867C}">
                  <a14:compatExt spid="_x0000_s14355"/>
                </a:ext>
                <a:ext uri="{FF2B5EF4-FFF2-40B4-BE49-F238E27FC236}">
                  <a16:creationId xmlns:a16="http://schemas.microsoft.com/office/drawing/2014/main" id="{00000000-0008-0000-0000-00001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償還型（配当のみ）</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66</xdr:row>
          <xdr:rowOff>9525</xdr:rowOff>
        </xdr:from>
        <xdr:to>
          <xdr:col>6</xdr:col>
          <xdr:colOff>371475</xdr:colOff>
          <xdr:row>66</xdr:row>
          <xdr:rowOff>247650</xdr:rowOff>
        </xdr:to>
        <xdr:sp macro="" textlink="">
          <xdr:nvSpPr>
            <xdr:cNvPr id="14356" name="Check Box 20" descr="申込人と同じ" hidden="1">
              <a:extLst>
                <a:ext uri="{63B3BB69-23CF-44E3-9099-C40C66FF867C}">
                  <a14:compatExt spid="_x0000_s14356"/>
                </a:ext>
                <a:ext uri="{FF2B5EF4-FFF2-40B4-BE49-F238E27FC236}">
                  <a16:creationId xmlns:a16="http://schemas.microsoft.com/office/drawing/2014/main" id="{00000000-0008-0000-0000-00001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収用および権利侵害リスク</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67</xdr:row>
          <xdr:rowOff>9525</xdr:rowOff>
        </xdr:from>
        <xdr:to>
          <xdr:col>6</xdr:col>
          <xdr:colOff>371475</xdr:colOff>
          <xdr:row>67</xdr:row>
          <xdr:rowOff>247650</xdr:rowOff>
        </xdr:to>
        <xdr:sp macro="" textlink="">
          <xdr:nvSpPr>
            <xdr:cNvPr id="14357" name="Check Box 21" descr="申込人と同じ" hidden="1">
              <a:extLst>
                <a:ext uri="{63B3BB69-23CF-44E3-9099-C40C66FF867C}">
                  <a14:compatExt spid="_x0000_s14357"/>
                </a:ext>
                <a:ext uri="{FF2B5EF4-FFF2-40B4-BE49-F238E27FC236}">
                  <a16:creationId xmlns:a16="http://schemas.microsoft.com/office/drawing/2014/main" id="{00000000-0008-0000-0000-00001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戦争および不可抗力リスク</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68</xdr:row>
          <xdr:rowOff>9525</xdr:rowOff>
        </xdr:from>
        <xdr:to>
          <xdr:col>6</xdr:col>
          <xdr:colOff>57150</xdr:colOff>
          <xdr:row>68</xdr:row>
          <xdr:rowOff>247650</xdr:rowOff>
        </xdr:to>
        <xdr:sp macro="" textlink="">
          <xdr:nvSpPr>
            <xdr:cNvPr id="14358" name="Check Box 22" descr="申込人と同じ" hidden="1">
              <a:extLst>
                <a:ext uri="{63B3BB69-23CF-44E3-9099-C40C66FF867C}">
                  <a14:compatExt spid="_x0000_s14358"/>
                </a:ext>
                <a:ext uri="{FF2B5EF4-FFF2-40B4-BE49-F238E27FC236}">
                  <a16:creationId xmlns:a16="http://schemas.microsoft.com/office/drawing/2014/main" id="{00000000-0008-0000-0000-00001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送金リスク</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66</xdr:row>
          <xdr:rowOff>19050</xdr:rowOff>
        </xdr:from>
        <xdr:to>
          <xdr:col>12</xdr:col>
          <xdr:colOff>257175</xdr:colOff>
          <xdr:row>67</xdr:row>
          <xdr:rowOff>0</xdr:rowOff>
        </xdr:to>
        <xdr:sp macro="" textlink="">
          <xdr:nvSpPr>
            <xdr:cNvPr id="14359" name="Check Box 23" descr="申込人と同じ" hidden="1">
              <a:extLst>
                <a:ext uri="{63B3BB69-23CF-44E3-9099-C40C66FF867C}">
                  <a14:compatExt spid="_x0000_s14359"/>
                </a:ext>
                <a:ext uri="{FF2B5EF4-FFF2-40B4-BE49-F238E27FC236}">
                  <a16:creationId xmlns:a16="http://schemas.microsoft.com/office/drawing/2014/main" id="{00000000-0008-0000-0000-00001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定額（建値）→</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66</xdr:row>
          <xdr:rowOff>19050</xdr:rowOff>
        </xdr:from>
        <xdr:to>
          <xdr:col>18</xdr:col>
          <xdr:colOff>314325</xdr:colOff>
          <xdr:row>67</xdr:row>
          <xdr:rowOff>0</xdr:rowOff>
        </xdr:to>
        <xdr:sp macro="" textlink="">
          <xdr:nvSpPr>
            <xdr:cNvPr id="14360" name="Check Box 24" descr="申込人と同じ" hidden="1">
              <a:extLst>
                <a:ext uri="{63B3BB69-23CF-44E3-9099-C40C66FF867C}">
                  <a14:compatExt spid="_x0000_s14360"/>
                </a:ext>
                <a:ext uri="{FF2B5EF4-FFF2-40B4-BE49-F238E27FC236}">
                  <a16:creationId xmlns:a16="http://schemas.microsoft.com/office/drawing/2014/main" id="{00000000-0008-0000-0000-00001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定率→</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247650</xdr:colOff>
          <xdr:row>72</xdr:row>
          <xdr:rowOff>9525</xdr:rowOff>
        </xdr:from>
        <xdr:to>
          <xdr:col>19</xdr:col>
          <xdr:colOff>38100</xdr:colOff>
          <xdr:row>72</xdr:row>
          <xdr:rowOff>247650</xdr:rowOff>
        </xdr:to>
        <xdr:sp macro="" textlink="">
          <xdr:nvSpPr>
            <xdr:cNvPr id="14362" name="Check Box 26" descr="申込人と同じ" hidden="1">
              <a:extLst>
                <a:ext uri="{63B3BB69-23CF-44E3-9099-C40C66FF867C}">
                  <a14:compatExt spid="_x0000_s14362"/>
                </a:ext>
                <a:ext uri="{FF2B5EF4-FFF2-40B4-BE49-F238E27FC236}">
                  <a16:creationId xmlns:a16="http://schemas.microsoft.com/office/drawing/2014/main" id="{00000000-0008-0000-0000-00001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契約違反リスク特約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72</xdr:row>
          <xdr:rowOff>9525</xdr:rowOff>
        </xdr:from>
        <xdr:to>
          <xdr:col>7</xdr:col>
          <xdr:colOff>257175</xdr:colOff>
          <xdr:row>72</xdr:row>
          <xdr:rowOff>247650</xdr:rowOff>
        </xdr:to>
        <xdr:sp macro="" textlink="">
          <xdr:nvSpPr>
            <xdr:cNvPr id="14363" name="Check Box 27" descr="申込人と同じ" hidden="1">
              <a:extLst>
                <a:ext uri="{63B3BB69-23CF-44E3-9099-C40C66FF867C}">
                  <a14:compatExt spid="_x0000_s14363"/>
                </a:ext>
                <a:ext uri="{FF2B5EF4-FFF2-40B4-BE49-F238E27FC236}">
                  <a16:creationId xmlns:a16="http://schemas.microsoft.com/office/drawing/2014/main" id="{00000000-0008-0000-0000-00001B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部分損失特約 （別途申請書が必要）</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73</xdr:row>
          <xdr:rowOff>0</xdr:rowOff>
        </xdr:from>
        <xdr:to>
          <xdr:col>7</xdr:col>
          <xdr:colOff>371475</xdr:colOff>
          <xdr:row>73</xdr:row>
          <xdr:rowOff>238125</xdr:rowOff>
        </xdr:to>
        <xdr:sp macro="" textlink="">
          <xdr:nvSpPr>
            <xdr:cNvPr id="14364" name="Check Box 28" descr="申込人と同じ" hidden="1">
              <a:extLst>
                <a:ext uri="{63B3BB69-23CF-44E3-9099-C40C66FF867C}">
                  <a14:compatExt spid="_x0000_s14364"/>
                </a:ext>
                <a:ext uri="{FF2B5EF4-FFF2-40B4-BE49-F238E27FC236}">
                  <a16:creationId xmlns:a16="http://schemas.microsoft.com/office/drawing/2014/main" id="{00000000-0008-0000-0000-00001C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  　ＮＥＸＩが連絡した特約名を記載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72</xdr:row>
          <xdr:rowOff>9525</xdr:rowOff>
        </xdr:from>
        <xdr:to>
          <xdr:col>14</xdr:col>
          <xdr:colOff>161925</xdr:colOff>
          <xdr:row>72</xdr:row>
          <xdr:rowOff>247650</xdr:rowOff>
        </xdr:to>
        <xdr:sp macro="" textlink="">
          <xdr:nvSpPr>
            <xdr:cNvPr id="14365" name="Check Box 29" descr="申込人と同じ" hidden="1">
              <a:extLst>
                <a:ext uri="{63B3BB69-23CF-44E3-9099-C40C66FF867C}">
                  <a14:compatExt spid="_x0000_s14365"/>
                </a:ext>
                <a:ext uri="{FF2B5EF4-FFF2-40B4-BE49-F238E27FC236}">
                  <a16:creationId xmlns:a16="http://schemas.microsoft.com/office/drawing/2014/main" id="{00000000-0008-0000-0000-00001D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事業拠点等特約 （別途申請書が必要）</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74</xdr:row>
          <xdr:rowOff>9525</xdr:rowOff>
        </xdr:from>
        <xdr:to>
          <xdr:col>9</xdr:col>
          <xdr:colOff>228600</xdr:colOff>
          <xdr:row>74</xdr:row>
          <xdr:rowOff>247650</xdr:rowOff>
        </xdr:to>
        <xdr:sp macro="" textlink="">
          <xdr:nvSpPr>
            <xdr:cNvPr id="14367" name="Check Box 31" descr="申込人と同じ" hidden="1">
              <a:extLst>
                <a:ext uri="{63B3BB69-23CF-44E3-9099-C40C66FF867C}">
                  <a14:compatExt spid="_x0000_s14367"/>
                </a:ext>
                <a:ext uri="{FF2B5EF4-FFF2-40B4-BE49-F238E27FC236}">
                  <a16:creationId xmlns:a16="http://schemas.microsoft.com/office/drawing/2014/main" id="{00000000-0008-0000-0000-00001F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無し</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74</xdr:row>
          <xdr:rowOff>9525</xdr:rowOff>
        </xdr:from>
        <xdr:to>
          <xdr:col>11</xdr:col>
          <xdr:colOff>142875</xdr:colOff>
          <xdr:row>74</xdr:row>
          <xdr:rowOff>247650</xdr:rowOff>
        </xdr:to>
        <xdr:sp macro="" textlink="">
          <xdr:nvSpPr>
            <xdr:cNvPr id="14368" name="Check Box 32" descr="申込人と同じ" hidden="1">
              <a:extLst>
                <a:ext uri="{63B3BB69-23CF-44E3-9099-C40C66FF867C}">
                  <a14:compatExt spid="_x0000_s14368"/>
                </a:ext>
                <a:ext uri="{FF2B5EF4-FFF2-40B4-BE49-F238E27FC236}">
                  <a16:creationId xmlns:a16="http://schemas.microsoft.com/office/drawing/2014/main" id="{00000000-0008-0000-0000-000020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有り</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75</xdr:row>
          <xdr:rowOff>9525</xdr:rowOff>
        </xdr:from>
        <xdr:to>
          <xdr:col>9</xdr:col>
          <xdr:colOff>190500</xdr:colOff>
          <xdr:row>75</xdr:row>
          <xdr:rowOff>247650</xdr:rowOff>
        </xdr:to>
        <xdr:sp macro="" textlink="">
          <xdr:nvSpPr>
            <xdr:cNvPr id="14369" name="Check Box 33" descr="申込人と同じ" hidden="1">
              <a:extLst>
                <a:ext uri="{63B3BB69-23CF-44E3-9099-C40C66FF867C}">
                  <a14:compatExt spid="_x0000_s14369"/>
                </a:ext>
                <a:ext uri="{FF2B5EF4-FFF2-40B4-BE49-F238E27FC236}">
                  <a16:creationId xmlns:a16="http://schemas.microsoft.com/office/drawing/2014/main" id="{00000000-0008-0000-0000-00002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無し</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75</xdr:row>
          <xdr:rowOff>9525</xdr:rowOff>
        </xdr:from>
        <xdr:to>
          <xdr:col>16</xdr:col>
          <xdr:colOff>152400</xdr:colOff>
          <xdr:row>75</xdr:row>
          <xdr:rowOff>247650</xdr:rowOff>
        </xdr:to>
        <xdr:sp macro="" textlink="">
          <xdr:nvSpPr>
            <xdr:cNvPr id="14370" name="Check Box 34" descr="申込人と同じ" hidden="1">
              <a:extLst>
                <a:ext uri="{63B3BB69-23CF-44E3-9099-C40C66FF867C}">
                  <a14:compatExt spid="_x0000_s14370"/>
                </a:ext>
                <a:ext uri="{FF2B5EF4-FFF2-40B4-BE49-F238E27FC236}">
                  <a16:creationId xmlns:a16="http://schemas.microsoft.com/office/drawing/2014/main" id="{00000000-0008-0000-0000-00002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有り （重要な事実の内容を添付してください）</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61</xdr:row>
          <xdr:rowOff>9525</xdr:rowOff>
        </xdr:from>
        <xdr:to>
          <xdr:col>8</xdr:col>
          <xdr:colOff>285750</xdr:colOff>
          <xdr:row>61</xdr:row>
          <xdr:rowOff>247650</xdr:rowOff>
        </xdr:to>
        <xdr:sp macro="" textlink="">
          <xdr:nvSpPr>
            <xdr:cNvPr id="14371" name="Check Box 35" descr="申込人と同じ" hidden="1">
              <a:extLst>
                <a:ext uri="{63B3BB69-23CF-44E3-9099-C40C66FF867C}">
                  <a14:compatExt spid="_x0000_s14371"/>
                </a:ext>
                <a:ext uri="{FF2B5EF4-FFF2-40B4-BE49-F238E27FC236}">
                  <a16:creationId xmlns:a16="http://schemas.microsoft.com/office/drawing/2014/main" id="{00000000-0008-0000-0000-00002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無し</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352425</xdr:colOff>
          <xdr:row>61</xdr:row>
          <xdr:rowOff>9525</xdr:rowOff>
        </xdr:from>
        <xdr:to>
          <xdr:col>10</xdr:col>
          <xdr:colOff>285750</xdr:colOff>
          <xdr:row>61</xdr:row>
          <xdr:rowOff>247650</xdr:rowOff>
        </xdr:to>
        <xdr:sp macro="" textlink="">
          <xdr:nvSpPr>
            <xdr:cNvPr id="14372" name="Check Box 36" descr="申込人と同じ" hidden="1">
              <a:extLst>
                <a:ext uri="{63B3BB69-23CF-44E3-9099-C40C66FF867C}">
                  <a14:compatExt spid="_x0000_s14372"/>
                </a:ext>
                <a:ext uri="{FF2B5EF4-FFF2-40B4-BE49-F238E27FC236}">
                  <a16:creationId xmlns:a16="http://schemas.microsoft.com/office/drawing/2014/main" id="{00000000-0008-0000-0000-00002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取得済</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61</xdr:row>
          <xdr:rowOff>9525</xdr:rowOff>
        </xdr:from>
        <xdr:to>
          <xdr:col>12</xdr:col>
          <xdr:colOff>361950</xdr:colOff>
          <xdr:row>61</xdr:row>
          <xdr:rowOff>247650</xdr:rowOff>
        </xdr:to>
        <xdr:sp macro="" textlink="">
          <xdr:nvSpPr>
            <xdr:cNvPr id="14373" name="Check Box 37" descr="申込人と同じ" hidden="1">
              <a:extLst>
                <a:ext uri="{63B3BB69-23CF-44E3-9099-C40C66FF867C}">
                  <a14:compatExt spid="_x0000_s14373"/>
                </a:ext>
                <a:ext uri="{FF2B5EF4-FFF2-40B4-BE49-F238E27FC236}">
                  <a16:creationId xmlns:a16="http://schemas.microsoft.com/office/drawing/2014/main" id="{00000000-0008-0000-0000-00002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取得予定</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76</xdr:row>
          <xdr:rowOff>9525</xdr:rowOff>
        </xdr:from>
        <xdr:to>
          <xdr:col>9</xdr:col>
          <xdr:colOff>285750</xdr:colOff>
          <xdr:row>76</xdr:row>
          <xdr:rowOff>247650</xdr:rowOff>
        </xdr:to>
        <xdr:sp macro="" textlink="">
          <xdr:nvSpPr>
            <xdr:cNvPr id="14374" name="Check Box 38" descr="申込人と同じ" hidden="1">
              <a:extLst>
                <a:ext uri="{63B3BB69-23CF-44E3-9099-C40C66FF867C}">
                  <a14:compatExt spid="_x0000_s14374"/>
                </a:ext>
                <a:ext uri="{FF2B5EF4-FFF2-40B4-BE49-F238E27FC236}">
                  <a16:creationId xmlns:a16="http://schemas.microsoft.com/office/drawing/2014/main" id="{00000000-0008-0000-0000-00002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無し</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76</xdr:row>
          <xdr:rowOff>19050</xdr:rowOff>
        </xdr:from>
        <xdr:to>
          <xdr:col>11</xdr:col>
          <xdr:colOff>142875</xdr:colOff>
          <xdr:row>77</xdr:row>
          <xdr:rowOff>0</xdr:rowOff>
        </xdr:to>
        <xdr:sp macro="" textlink="">
          <xdr:nvSpPr>
            <xdr:cNvPr id="14375" name="Check Box 39" descr="申込人と同じ" hidden="1">
              <a:extLst>
                <a:ext uri="{63B3BB69-23CF-44E3-9099-C40C66FF867C}">
                  <a14:compatExt spid="_x0000_s14375"/>
                </a:ext>
                <a:ext uri="{FF2B5EF4-FFF2-40B4-BE49-F238E27FC236}">
                  <a16:creationId xmlns:a16="http://schemas.microsoft.com/office/drawing/2014/main" id="{00000000-0008-0000-0000-00002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有り</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33</xdr:row>
          <xdr:rowOff>9525</xdr:rowOff>
        </xdr:from>
        <xdr:to>
          <xdr:col>4</xdr:col>
          <xdr:colOff>381000</xdr:colOff>
          <xdr:row>33</xdr:row>
          <xdr:rowOff>247650</xdr:rowOff>
        </xdr:to>
        <xdr:sp macro="" textlink="">
          <xdr:nvSpPr>
            <xdr:cNvPr id="14376" name="Check Box 40" descr="申込人と同じ" hidden="1">
              <a:extLst>
                <a:ext uri="{63B3BB69-23CF-44E3-9099-C40C66FF867C}">
                  <a14:compatExt spid="_x0000_s14376"/>
                </a:ext>
                <a:ext uri="{FF2B5EF4-FFF2-40B4-BE49-F238E27FC236}">
                  <a16:creationId xmlns:a16="http://schemas.microsoft.com/office/drawing/2014/main" id="{00000000-0008-0000-0000-00002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株式所有</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33</xdr:row>
          <xdr:rowOff>9525</xdr:rowOff>
        </xdr:from>
        <xdr:to>
          <xdr:col>9</xdr:col>
          <xdr:colOff>95250</xdr:colOff>
          <xdr:row>33</xdr:row>
          <xdr:rowOff>247650</xdr:rowOff>
        </xdr:to>
        <xdr:sp macro="" textlink="">
          <xdr:nvSpPr>
            <xdr:cNvPr id="14377" name="Check Box 41" descr="申込人と同じ" hidden="1">
              <a:extLst>
                <a:ext uri="{63B3BB69-23CF-44E3-9099-C40C66FF867C}">
                  <a14:compatExt spid="_x0000_s14377"/>
                </a:ext>
                <a:ext uri="{FF2B5EF4-FFF2-40B4-BE49-F238E27FC236}">
                  <a16:creationId xmlns:a16="http://schemas.microsoft.com/office/drawing/2014/main" id="{00000000-0008-0000-0000-00002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出資持分(株式ではないもの)</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101</xdr:row>
          <xdr:rowOff>9525</xdr:rowOff>
        </xdr:from>
        <xdr:to>
          <xdr:col>4</xdr:col>
          <xdr:colOff>190500</xdr:colOff>
          <xdr:row>101</xdr:row>
          <xdr:rowOff>247650</xdr:rowOff>
        </xdr:to>
        <xdr:sp macro="" textlink="">
          <xdr:nvSpPr>
            <xdr:cNvPr id="14378" name="Check Box 42" descr="申込人と同じ" hidden="1">
              <a:extLst>
                <a:ext uri="{63B3BB69-23CF-44E3-9099-C40C66FF867C}">
                  <a14:compatExt spid="_x0000_s14378"/>
                </a:ext>
                <a:ext uri="{FF2B5EF4-FFF2-40B4-BE49-F238E27FC236}">
                  <a16:creationId xmlns:a16="http://schemas.microsoft.com/office/drawing/2014/main" id="{00000000-0008-0000-0000-00002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現金</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257175</xdr:colOff>
          <xdr:row>101</xdr:row>
          <xdr:rowOff>9525</xdr:rowOff>
        </xdr:from>
        <xdr:to>
          <xdr:col>6</xdr:col>
          <xdr:colOff>200025</xdr:colOff>
          <xdr:row>101</xdr:row>
          <xdr:rowOff>247650</xdr:rowOff>
        </xdr:to>
        <xdr:sp macro="" textlink="">
          <xdr:nvSpPr>
            <xdr:cNvPr id="14379" name="Check Box 43" descr="申込人と同じ" hidden="1">
              <a:extLst>
                <a:ext uri="{63B3BB69-23CF-44E3-9099-C40C66FF867C}">
                  <a14:compatExt spid="_x0000_s14379"/>
                </a:ext>
                <a:ext uri="{FF2B5EF4-FFF2-40B4-BE49-F238E27FC236}">
                  <a16:creationId xmlns:a16="http://schemas.microsoft.com/office/drawing/2014/main" id="{00000000-0008-0000-0000-00002B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現物出資</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101</xdr:row>
          <xdr:rowOff>9525</xdr:rowOff>
        </xdr:from>
        <xdr:to>
          <xdr:col>8</xdr:col>
          <xdr:colOff>228600</xdr:colOff>
          <xdr:row>101</xdr:row>
          <xdr:rowOff>247650</xdr:rowOff>
        </xdr:to>
        <xdr:sp macro="" textlink="">
          <xdr:nvSpPr>
            <xdr:cNvPr id="14380" name="Check Box 44" descr="申込人と同じ" hidden="1">
              <a:extLst>
                <a:ext uri="{63B3BB69-23CF-44E3-9099-C40C66FF867C}">
                  <a14:compatExt spid="_x0000_s14380"/>
                </a:ext>
                <a:ext uri="{FF2B5EF4-FFF2-40B4-BE49-F238E27FC236}">
                  <a16:creationId xmlns:a16="http://schemas.microsoft.com/office/drawing/2014/main" id="{00000000-0008-0000-0000-00002C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101</xdr:row>
          <xdr:rowOff>9525</xdr:rowOff>
        </xdr:from>
        <xdr:to>
          <xdr:col>10</xdr:col>
          <xdr:colOff>190500</xdr:colOff>
          <xdr:row>101</xdr:row>
          <xdr:rowOff>247650</xdr:rowOff>
        </xdr:to>
        <xdr:sp macro="" textlink="">
          <xdr:nvSpPr>
            <xdr:cNvPr id="14381" name="Check Box 45" descr="申込人と同じ" hidden="1">
              <a:extLst>
                <a:ext uri="{63B3BB69-23CF-44E3-9099-C40C66FF867C}">
                  <a14:compatExt spid="_x0000_s14381"/>
                </a:ext>
                <a:ext uri="{FF2B5EF4-FFF2-40B4-BE49-F238E27FC236}">
                  <a16:creationId xmlns:a16="http://schemas.microsoft.com/office/drawing/2014/main" id="{00000000-0008-0000-0000-00002D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現金</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257175</xdr:colOff>
          <xdr:row>101</xdr:row>
          <xdr:rowOff>9525</xdr:rowOff>
        </xdr:from>
        <xdr:to>
          <xdr:col>12</xdr:col>
          <xdr:colOff>200025</xdr:colOff>
          <xdr:row>101</xdr:row>
          <xdr:rowOff>247650</xdr:rowOff>
        </xdr:to>
        <xdr:sp macro="" textlink="">
          <xdr:nvSpPr>
            <xdr:cNvPr id="14382" name="Check Box 46" descr="申込人と同じ" hidden="1">
              <a:extLst>
                <a:ext uri="{63B3BB69-23CF-44E3-9099-C40C66FF867C}">
                  <a14:compatExt spid="_x0000_s14382"/>
                </a:ext>
                <a:ext uri="{FF2B5EF4-FFF2-40B4-BE49-F238E27FC236}">
                  <a16:creationId xmlns:a16="http://schemas.microsoft.com/office/drawing/2014/main" id="{00000000-0008-0000-0000-00002E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現物出資</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101</xdr:row>
          <xdr:rowOff>9525</xdr:rowOff>
        </xdr:from>
        <xdr:to>
          <xdr:col>14</xdr:col>
          <xdr:colOff>228600</xdr:colOff>
          <xdr:row>101</xdr:row>
          <xdr:rowOff>247650</xdr:rowOff>
        </xdr:to>
        <xdr:sp macro="" textlink="">
          <xdr:nvSpPr>
            <xdr:cNvPr id="14383" name="Check Box 47" descr="申込人と同じ" hidden="1">
              <a:extLst>
                <a:ext uri="{63B3BB69-23CF-44E3-9099-C40C66FF867C}">
                  <a14:compatExt spid="_x0000_s14383"/>
                </a:ext>
                <a:ext uri="{FF2B5EF4-FFF2-40B4-BE49-F238E27FC236}">
                  <a16:creationId xmlns:a16="http://schemas.microsoft.com/office/drawing/2014/main" id="{00000000-0008-0000-0000-00002F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101</xdr:row>
          <xdr:rowOff>9525</xdr:rowOff>
        </xdr:from>
        <xdr:to>
          <xdr:col>16</xdr:col>
          <xdr:colOff>190500</xdr:colOff>
          <xdr:row>101</xdr:row>
          <xdr:rowOff>247650</xdr:rowOff>
        </xdr:to>
        <xdr:sp macro="" textlink="">
          <xdr:nvSpPr>
            <xdr:cNvPr id="14384" name="Check Box 48" descr="申込人と同じ" hidden="1">
              <a:extLst>
                <a:ext uri="{63B3BB69-23CF-44E3-9099-C40C66FF867C}">
                  <a14:compatExt spid="_x0000_s14384"/>
                </a:ext>
                <a:ext uri="{FF2B5EF4-FFF2-40B4-BE49-F238E27FC236}">
                  <a16:creationId xmlns:a16="http://schemas.microsoft.com/office/drawing/2014/main" id="{00000000-0008-0000-0000-000030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現金</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257175</xdr:colOff>
          <xdr:row>101</xdr:row>
          <xdr:rowOff>9525</xdr:rowOff>
        </xdr:from>
        <xdr:to>
          <xdr:col>18</xdr:col>
          <xdr:colOff>200025</xdr:colOff>
          <xdr:row>101</xdr:row>
          <xdr:rowOff>247650</xdr:rowOff>
        </xdr:to>
        <xdr:sp macro="" textlink="">
          <xdr:nvSpPr>
            <xdr:cNvPr id="14385" name="Check Box 49" descr="申込人と同じ" hidden="1">
              <a:extLst>
                <a:ext uri="{63B3BB69-23CF-44E3-9099-C40C66FF867C}">
                  <a14:compatExt spid="_x0000_s14385"/>
                </a:ext>
                <a:ext uri="{FF2B5EF4-FFF2-40B4-BE49-F238E27FC236}">
                  <a16:creationId xmlns:a16="http://schemas.microsoft.com/office/drawing/2014/main" id="{00000000-0008-0000-0000-00003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現物出資</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101</xdr:row>
          <xdr:rowOff>9525</xdr:rowOff>
        </xdr:from>
        <xdr:to>
          <xdr:col>20</xdr:col>
          <xdr:colOff>228600</xdr:colOff>
          <xdr:row>101</xdr:row>
          <xdr:rowOff>247650</xdr:rowOff>
        </xdr:to>
        <xdr:sp macro="" textlink="">
          <xdr:nvSpPr>
            <xdr:cNvPr id="14386" name="Check Box 50" descr="申込人と同じ" hidden="1">
              <a:extLst>
                <a:ext uri="{63B3BB69-23CF-44E3-9099-C40C66FF867C}">
                  <a14:compatExt spid="_x0000_s14386"/>
                </a:ext>
                <a:ext uri="{FF2B5EF4-FFF2-40B4-BE49-F238E27FC236}">
                  <a16:creationId xmlns:a16="http://schemas.microsoft.com/office/drawing/2014/main" id="{00000000-0008-0000-0000-00003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113</xdr:row>
          <xdr:rowOff>9525</xdr:rowOff>
        </xdr:from>
        <xdr:to>
          <xdr:col>4</xdr:col>
          <xdr:colOff>190500</xdr:colOff>
          <xdr:row>113</xdr:row>
          <xdr:rowOff>247650</xdr:rowOff>
        </xdr:to>
        <xdr:sp macro="" textlink="">
          <xdr:nvSpPr>
            <xdr:cNvPr id="14387" name="Check Box 51" descr="申込人と同じ" hidden="1">
              <a:extLst>
                <a:ext uri="{63B3BB69-23CF-44E3-9099-C40C66FF867C}">
                  <a14:compatExt spid="_x0000_s14387"/>
                </a:ext>
                <a:ext uri="{FF2B5EF4-FFF2-40B4-BE49-F238E27FC236}">
                  <a16:creationId xmlns:a16="http://schemas.microsoft.com/office/drawing/2014/main" id="{00000000-0008-0000-0000-00003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現金</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257175</xdr:colOff>
          <xdr:row>113</xdr:row>
          <xdr:rowOff>9525</xdr:rowOff>
        </xdr:from>
        <xdr:to>
          <xdr:col>6</xdr:col>
          <xdr:colOff>200025</xdr:colOff>
          <xdr:row>113</xdr:row>
          <xdr:rowOff>247650</xdr:rowOff>
        </xdr:to>
        <xdr:sp macro="" textlink="">
          <xdr:nvSpPr>
            <xdr:cNvPr id="14388" name="Check Box 52" descr="申込人と同じ" hidden="1">
              <a:extLst>
                <a:ext uri="{63B3BB69-23CF-44E3-9099-C40C66FF867C}">
                  <a14:compatExt spid="_x0000_s14388"/>
                </a:ext>
                <a:ext uri="{FF2B5EF4-FFF2-40B4-BE49-F238E27FC236}">
                  <a16:creationId xmlns:a16="http://schemas.microsoft.com/office/drawing/2014/main" id="{00000000-0008-0000-0000-00003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現物出資</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113</xdr:row>
          <xdr:rowOff>9525</xdr:rowOff>
        </xdr:from>
        <xdr:to>
          <xdr:col>8</xdr:col>
          <xdr:colOff>228600</xdr:colOff>
          <xdr:row>113</xdr:row>
          <xdr:rowOff>247650</xdr:rowOff>
        </xdr:to>
        <xdr:sp macro="" textlink="">
          <xdr:nvSpPr>
            <xdr:cNvPr id="14389" name="Check Box 53" descr="申込人と同じ" hidden="1">
              <a:extLst>
                <a:ext uri="{63B3BB69-23CF-44E3-9099-C40C66FF867C}">
                  <a14:compatExt spid="_x0000_s14389"/>
                </a:ext>
                <a:ext uri="{FF2B5EF4-FFF2-40B4-BE49-F238E27FC236}">
                  <a16:creationId xmlns:a16="http://schemas.microsoft.com/office/drawing/2014/main" id="{00000000-0008-0000-0000-00003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113</xdr:row>
          <xdr:rowOff>9525</xdr:rowOff>
        </xdr:from>
        <xdr:to>
          <xdr:col>10</xdr:col>
          <xdr:colOff>190500</xdr:colOff>
          <xdr:row>113</xdr:row>
          <xdr:rowOff>247650</xdr:rowOff>
        </xdr:to>
        <xdr:sp macro="" textlink="">
          <xdr:nvSpPr>
            <xdr:cNvPr id="14390" name="Check Box 54" descr="申込人と同じ" hidden="1">
              <a:extLst>
                <a:ext uri="{63B3BB69-23CF-44E3-9099-C40C66FF867C}">
                  <a14:compatExt spid="_x0000_s14390"/>
                </a:ext>
                <a:ext uri="{FF2B5EF4-FFF2-40B4-BE49-F238E27FC236}">
                  <a16:creationId xmlns:a16="http://schemas.microsoft.com/office/drawing/2014/main" id="{00000000-0008-0000-0000-00003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現金</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257175</xdr:colOff>
          <xdr:row>113</xdr:row>
          <xdr:rowOff>9525</xdr:rowOff>
        </xdr:from>
        <xdr:to>
          <xdr:col>12</xdr:col>
          <xdr:colOff>200025</xdr:colOff>
          <xdr:row>113</xdr:row>
          <xdr:rowOff>247650</xdr:rowOff>
        </xdr:to>
        <xdr:sp macro="" textlink="">
          <xdr:nvSpPr>
            <xdr:cNvPr id="14391" name="Check Box 55" descr="申込人と同じ" hidden="1">
              <a:extLst>
                <a:ext uri="{63B3BB69-23CF-44E3-9099-C40C66FF867C}">
                  <a14:compatExt spid="_x0000_s14391"/>
                </a:ext>
                <a:ext uri="{FF2B5EF4-FFF2-40B4-BE49-F238E27FC236}">
                  <a16:creationId xmlns:a16="http://schemas.microsoft.com/office/drawing/2014/main" id="{00000000-0008-0000-0000-00003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現物出資</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113</xdr:row>
          <xdr:rowOff>9525</xdr:rowOff>
        </xdr:from>
        <xdr:to>
          <xdr:col>14</xdr:col>
          <xdr:colOff>228600</xdr:colOff>
          <xdr:row>113</xdr:row>
          <xdr:rowOff>247650</xdr:rowOff>
        </xdr:to>
        <xdr:sp macro="" textlink="">
          <xdr:nvSpPr>
            <xdr:cNvPr id="14392" name="Check Box 56" descr="申込人と同じ" hidden="1">
              <a:extLst>
                <a:ext uri="{63B3BB69-23CF-44E3-9099-C40C66FF867C}">
                  <a14:compatExt spid="_x0000_s14392"/>
                </a:ext>
                <a:ext uri="{FF2B5EF4-FFF2-40B4-BE49-F238E27FC236}">
                  <a16:creationId xmlns:a16="http://schemas.microsoft.com/office/drawing/2014/main" id="{00000000-0008-0000-0000-00003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113</xdr:row>
          <xdr:rowOff>9525</xdr:rowOff>
        </xdr:from>
        <xdr:to>
          <xdr:col>16</xdr:col>
          <xdr:colOff>190500</xdr:colOff>
          <xdr:row>113</xdr:row>
          <xdr:rowOff>247650</xdr:rowOff>
        </xdr:to>
        <xdr:sp macro="" textlink="">
          <xdr:nvSpPr>
            <xdr:cNvPr id="14393" name="Check Box 57" descr="申込人と同じ" hidden="1">
              <a:extLst>
                <a:ext uri="{63B3BB69-23CF-44E3-9099-C40C66FF867C}">
                  <a14:compatExt spid="_x0000_s14393"/>
                </a:ext>
                <a:ext uri="{FF2B5EF4-FFF2-40B4-BE49-F238E27FC236}">
                  <a16:creationId xmlns:a16="http://schemas.microsoft.com/office/drawing/2014/main" id="{00000000-0008-0000-0000-00003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現金</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257175</xdr:colOff>
          <xdr:row>113</xdr:row>
          <xdr:rowOff>9525</xdr:rowOff>
        </xdr:from>
        <xdr:to>
          <xdr:col>18</xdr:col>
          <xdr:colOff>200025</xdr:colOff>
          <xdr:row>113</xdr:row>
          <xdr:rowOff>247650</xdr:rowOff>
        </xdr:to>
        <xdr:sp macro="" textlink="">
          <xdr:nvSpPr>
            <xdr:cNvPr id="14394" name="Check Box 58" descr="申込人と同じ" hidden="1">
              <a:extLst>
                <a:ext uri="{63B3BB69-23CF-44E3-9099-C40C66FF867C}">
                  <a14:compatExt spid="_x0000_s14394"/>
                </a:ext>
                <a:ext uri="{FF2B5EF4-FFF2-40B4-BE49-F238E27FC236}">
                  <a16:creationId xmlns:a16="http://schemas.microsoft.com/office/drawing/2014/main" id="{00000000-0008-0000-0000-00003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現物出資</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113</xdr:row>
          <xdr:rowOff>9525</xdr:rowOff>
        </xdr:from>
        <xdr:to>
          <xdr:col>20</xdr:col>
          <xdr:colOff>228600</xdr:colOff>
          <xdr:row>113</xdr:row>
          <xdr:rowOff>247650</xdr:rowOff>
        </xdr:to>
        <xdr:sp macro="" textlink="">
          <xdr:nvSpPr>
            <xdr:cNvPr id="14395" name="Check Box 59" descr="申込人と同じ" hidden="1">
              <a:extLst>
                <a:ext uri="{63B3BB69-23CF-44E3-9099-C40C66FF867C}">
                  <a14:compatExt spid="_x0000_s14395"/>
                </a:ext>
                <a:ext uri="{FF2B5EF4-FFF2-40B4-BE49-F238E27FC236}">
                  <a16:creationId xmlns:a16="http://schemas.microsoft.com/office/drawing/2014/main" id="{00000000-0008-0000-0000-00003B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125</xdr:row>
          <xdr:rowOff>9525</xdr:rowOff>
        </xdr:from>
        <xdr:to>
          <xdr:col>4</xdr:col>
          <xdr:colOff>190500</xdr:colOff>
          <xdr:row>125</xdr:row>
          <xdr:rowOff>247650</xdr:rowOff>
        </xdr:to>
        <xdr:sp macro="" textlink="">
          <xdr:nvSpPr>
            <xdr:cNvPr id="14396" name="Check Box 60" descr="申込人と同じ" hidden="1">
              <a:extLst>
                <a:ext uri="{63B3BB69-23CF-44E3-9099-C40C66FF867C}">
                  <a14:compatExt spid="_x0000_s14396"/>
                </a:ext>
                <a:ext uri="{FF2B5EF4-FFF2-40B4-BE49-F238E27FC236}">
                  <a16:creationId xmlns:a16="http://schemas.microsoft.com/office/drawing/2014/main" id="{00000000-0008-0000-0000-00003C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現金</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257175</xdr:colOff>
          <xdr:row>125</xdr:row>
          <xdr:rowOff>9525</xdr:rowOff>
        </xdr:from>
        <xdr:to>
          <xdr:col>6</xdr:col>
          <xdr:colOff>200025</xdr:colOff>
          <xdr:row>125</xdr:row>
          <xdr:rowOff>247650</xdr:rowOff>
        </xdr:to>
        <xdr:sp macro="" textlink="">
          <xdr:nvSpPr>
            <xdr:cNvPr id="14397" name="Check Box 61" descr="申込人と同じ" hidden="1">
              <a:extLst>
                <a:ext uri="{63B3BB69-23CF-44E3-9099-C40C66FF867C}">
                  <a14:compatExt spid="_x0000_s14397"/>
                </a:ext>
                <a:ext uri="{FF2B5EF4-FFF2-40B4-BE49-F238E27FC236}">
                  <a16:creationId xmlns:a16="http://schemas.microsoft.com/office/drawing/2014/main" id="{00000000-0008-0000-0000-00003D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現物出資</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125</xdr:row>
          <xdr:rowOff>9525</xdr:rowOff>
        </xdr:from>
        <xdr:to>
          <xdr:col>8</xdr:col>
          <xdr:colOff>228600</xdr:colOff>
          <xdr:row>125</xdr:row>
          <xdr:rowOff>247650</xdr:rowOff>
        </xdr:to>
        <xdr:sp macro="" textlink="">
          <xdr:nvSpPr>
            <xdr:cNvPr id="14398" name="Check Box 62" descr="申込人と同じ" hidden="1">
              <a:extLst>
                <a:ext uri="{63B3BB69-23CF-44E3-9099-C40C66FF867C}">
                  <a14:compatExt spid="_x0000_s14398"/>
                </a:ext>
                <a:ext uri="{FF2B5EF4-FFF2-40B4-BE49-F238E27FC236}">
                  <a16:creationId xmlns:a16="http://schemas.microsoft.com/office/drawing/2014/main" id="{00000000-0008-0000-0000-00003E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125</xdr:row>
          <xdr:rowOff>9525</xdr:rowOff>
        </xdr:from>
        <xdr:to>
          <xdr:col>10</xdr:col>
          <xdr:colOff>190500</xdr:colOff>
          <xdr:row>125</xdr:row>
          <xdr:rowOff>247650</xdr:rowOff>
        </xdr:to>
        <xdr:sp macro="" textlink="">
          <xdr:nvSpPr>
            <xdr:cNvPr id="14399" name="Check Box 63" descr="申込人と同じ" hidden="1">
              <a:extLst>
                <a:ext uri="{63B3BB69-23CF-44E3-9099-C40C66FF867C}">
                  <a14:compatExt spid="_x0000_s14399"/>
                </a:ext>
                <a:ext uri="{FF2B5EF4-FFF2-40B4-BE49-F238E27FC236}">
                  <a16:creationId xmlns:a16="http://schemas.microsoft.com/office/drawing/2014/main" id="{00000000-0008-0000-0000-00003F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現金</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257175</xdr:colOff>
          <xdr:row>125</xdr:row>
          <xdr:rowOff>9525</xdr:rowOff>
        </xdr:from>
        <xdr:to>
          <xdr:col>12</xdr:col>
          <xdr:colOff>200025</xdr:colOff>
          <xdr:row>125</xdr:row>
          <xdr:rowOff>247650</xdr:rowOff>
        </xdr:to>
        <xdr:sp macro="" textlink="">
          <xdr:nvSpPr>
            <xdr:cNvPr id="14400" name="Check Box 64" descr="申込人と同じ" hidden="1">
              <a:extLst>
                <a:ext uri="{63B3BB69-23CF-44E3-9099-C40C66FF867C}">
                  <a14:compatExt spid="_x0000_s14400"/>
                </a:ext>
                <a:ext uri="{FF2B5EF4-FFF2-40B4-BE49-F238E27FC236}">
                  <a16:creationId xmlns:a16="http://schemas.microsoft.com/office/drawing/2014/main" id="{00000000-0008-0000-0000-000040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現物出資</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125</xdr:row>
          <xdr:rowOff>9525</xdr:rowOff>
        </xdr:from>
        <xdr:to>
          <xdr:col>14</xdr:col>
          <xdr:colOff>228600</xdr:colOff>
          <xdr:row>125</xdr:row>
          <xdr:rowOff>247650</xdr:rowOff>
        </xdr:to>
        <xdr:sp macro="" textlink="">
          <xdr:nvSpPr>
            <xdr:cNvPr id="14401" name="Check Box 65" descr="申込人と同じ" hidden="1">
              <a:extLst>
                <a:ext uri="{63B3BB69-23CF-44E3-9099-C40C66FF867C}">
                  <a14:compatExt spid="_x0000_s14401"/>
                </a:ext>
                <a:ext uri="{FF2B5EF4-FFF2-40B4-BE49-F238E27FC236}">
                  <a16:creationId xmlns:a16="http://schemas.microsoft.com/office/drawing/2014/main" id="{00000000-0008-0000-0000-00004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125</xdr:row>
          <xdr:rowOff>9525</xdr:rowOff>
        </xdr:from>
        <xdr:to>
          <xdr:col>16</xdr:col>
          <xdr:colOff>190500</xdr:colOff>
          <xdr:row>125</xdr:row>
          <xdr:rowOff>247650</xdr:rowOff>
        </xdr:to>
        <xdr:sp macro="" textlink="">
          <xdr:nvSpPr>
            <xdr:cNvPr id="14402" name="Check Box 66" descr="申込人と同じ" hidden="1">
              <a:extLst>
                <a:ext uri="{63B3BB69-23CF-44E3-9099-C40C66FF867C}">
                  <a14:compatExt spid="_x0000_s14402"/>
                </a:ext>
                <a:ext uri="{FF2B5EF4-FFF2-40B4-BE49-F238E27FC236}">
                  <a16:creationId xmlns:a16="http://schemas.microsoft.com/office/drawing/2014/main" id="{00000000-0008-0000-0000-00004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現金</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257175</xdr:colOff>
          <xdr:row>125</xdr:row>
          <xdr:rowOff>9525</xdr:rowOff>
        </xdr:from>
        <xdr:to>
          <xdr:col>18</xdr:col>
          <xdr:colOff>200025</xdr:colOff>
          <xdr:row>125</xdr:row>
          <xdr:rowOff>247650</xdr:rowOff>
        </xdr:to>
        <xdr:sp macro="" textlink="">
          <xdr:nvSpPr>
            <xdr:cNvPr id="14403" name="Check Box 67" descr="申込人と同じ" hidden="1">
              <a:extLst>
                <a:ext uri="{63B3BB69-23CF-44E3-9099-C40C66FF867C}">
                  <a14:compatExt spid="_x0000_s14403"/>
                </a:ext>
                <a:ext uri="{FF2B5EF4-FFF2-40B4-BE49-F238E27FC236}">
                  <a16:creationId xmlns:a16="http://schemas.microsoft.com/office/drawing/2014/main" id="{00000000-0008-0000-0000-00004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現物出資</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125</xdr:row>
          <xdr:rowOff>9525</xdr:rowOff>
        </xdr:from>
        <xdr:to>
          <xdr:col>20</xdr:col>
          <xdr:colOff>228600</xdr:colOff>
          <xdr:row>125</xdr:row>
          <xdr:rowOff>247650</xdr:rowOff>
        </xdr:to>
        <xdr:sp macro="" textlink="">
          <xdr:nvSpPr>
            <xdr:cNvPr id="14404" name="Check Box 68" descr="申込人と同じ" hidden="1">
              <a:extLst>
                <a:ext uri="{63B3BB69-23CF-44E3-9099-C40C66FF867C}">
                  <a14:compatExt spid="_x0000_s14404"/>
                </a:ext>
                <a:ext uri="{FF2B5EF4-FFF2-40B4-BE49-F238E27FC236}">
                  <a16:creationId xmlns:a16="http://schemas.microsoft.com/office/drawing/2014/main" id="{00000000-0008-0000-0000-00004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209550</xdr:colOff>
          <xdr:row>97</xdr:row>
          <xdr:rowOff>9525</xdr:rowOff>
        </xdr:from>
        <xdr:to>
          <xdr:col>5</xdr:col>
          <xdr:colOff>247650</xdr:colOff>
          <xdr:row>97</xdr:row>
          <xdr:rowOff>247650</xdr:rowOff>
        </xdr:to>
        <xdr:sp macro="" textlink="">
          <xdr:nvSpPr>
            <xdr:cNvPr id="14405" name="Check Box 69" descr="申込人と同じ" hidden="1">
              <a:extLst>
                <a:ext uri="{63B3BB69-23CF-44E3-9099-C40C66FF867C}">
                  <a14:compatExt spid="_x0000_s14405"/>
                </a:ext>
                <a:ext uri="{FF2B5EF4-FFF2-40B4-BE49-F238E27FC236}">
                  <a16:creationId xmlns:a16="http://schemas.microsoft.com/office/drawing/2014/main" id="{00000000-0008-0000-0000-00004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送金完了</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97</xdr:row>
          <xdr:rowOff>9525</xdr:rowOff>
        </xdr:from>
        <xdr:to>
          <xdr:col>8</xdr:col>
          <xdr:colOff>142875</xdr:colOff>
          <xdr:row>97</xdr:row>
          <xdr:rowOff>247650</xdr:rowOff>
        </xdr:to>
        <xdr:sp macro="" textlink="">
          <xdr:nvSpPr>
            <xdr:cNvPr id="14406" name="Check Box 70" descr="申込人と同じ" hidden="1">
              <a:extLst>
                <a:ext uri="{63B3BB69-23CF-44E3-9099-C40C66FF867C}">
                  <a14:compatExt spid="_x0000_s14406"/>
                </a:ext>
                <a:ext uri="{FF2B5EF4-FFF2-40B4-BE49-F238E27FC236}">
                  <a16:creationId xmlns:a16="http://schemas.microsoft.com/office/drawing/2014/main" id="{00000000-0008-0000-0000-00004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送金予定</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97</xdr:row>
          <xdr:rowOff>9525</xdr:rowOff>
        </xdr:from>
        <xdr:to>
          <xdr:col>11</xdr:col>
          <xdr:colOff>247650</xdr:colOff>
          <xdr:row>97</xdr:row>
          <xdr:rowOff>247650</xdr:rowOff>
        </xdr:to>
        <xdr:sp macro="" textlink="">
          <xdr:nvSpPr>
            <xdr:cNvPr id="14407" name="Check Box 71" descr="申込人と同じ" hidden="1">
              <a:extLst>
                <a:ext uri="{63B3BB69-23CF-44E3-9099-C40C66FF867C}">
                  <a14:compatExt spid="_x0000_s14407"/>
                </a:ext>
                <a:ext uri="{FF2B5EF4-FFF2-40B4-BE49-F238E27FC236}">
                  <a16:creationId xmlns:a16="http://schemas.microsoft.com/office/drawing/2014/main" id="{00000000-0008-0000-0000-00004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送金完了</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95250</xdr:colOff>
          <xdr:row>97</xdr:row>
          <xdr:rowOff>9525</xdr:rowOff>
        </xdr:from>
        <xdr:to>
          <xdr:col>14</xdr:col>
          <xdr:colOff>142875</xdr:colOff>
          <xdr:row>97</xdr:row>
          <xdr:rowOff>247650</xdr:rowOff>
        </xdr:to>
        <xdr:sp macro="" textlink="">
          <xdr:nvSpPr>
            <xdr:cNvPr id="14408" name="Check Box 72" descr="申込人と同じ" hidden="1">
              <a:extLst>
                <a:ext uri="{63B3BB69-23CF-44E3-9099-C40C66FF867C}">
                  <a14:compatExt spid="_x0000_s14408"/>
                </a:ext>
                <a:ext uri="{FF2B5EF4-FFF2-40B4-BE49-F238E27FC236}">
                  <a16:creationId xmlns:a16="http://schemas.microsoft.com/office/drawing/2014/main" id="{00000000-0008-0000-0000-00004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送金予定</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209550</xdr:colOff>
          <xdr:row>97</xdr:row>
          <xdr:rowOff>9525</xdr:rowOff>
        </xdr:from>
        <xdr:to>
          <xdr:col>17</xdr:col>
          <xdr:colOff>247650</xdr:colOff>
          <xdr:row>97</xdr:row>
          <xdr:rowOff>247650</xdr:rowOff>
        </xdr:to>
        <xdr:sp macro="" textlink="">
          <xdr:nvSpPr>
            <xdr:cNvPr id="14409" name="Check Box 73" descr="申込人と同じ" hidden="1">
              <a:extLst>
                <a:ext uri="{63B3BB69-23CF-44E3-9099-C40C66FF867C}">
                  <a14:compatExt spid="_x0000_s14409"/>
                </a:ext>
                <a:ext uri="{FF2B5EF4-FFF2-40B4-BE49-F238E27FC236}">
                  <a16:creationId xmlns:a16="http://schemas.microsoft.com/office/drawing/2014/main" id="{00000000-0008-0000-0000-00004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送金完了</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95250</xdr:colOff>
          <xdr:row>97</xdr:row>
          <xdr:rowOff>9525</xdr:rowOff>
        </xdr:from>
        <xdr:to>
          <xdr:col>20</xdr:col>
          <xdr:colOff>142875</xdr:colOff>
          <xdr:row>97</xdr:row>
          <xdr:rowOff>247650</xdr:rowOff>
        </xdr:to>
        <xdr:sp macro="" textlink="">
          <xdr:nvSpPr>
            <xdr:cNvPr id="14410" name="Check Box 74" descr="申込人と同じ" hidden="1">
              <a:extLst>
                <a:ext uri="{63B3BB69-23CF-44E3-9099-C40C66FF867C}">
                  <a14:compatExt spid="_x0000_s14410"/>
                </a:ext>
                <a:ext uri="{FF2B5EF4-FFF2-40B4-BE49-F238E27FC236}">
                  <a16:creationId xmlns:a16="http://schemas.microsoft.com/office/drawing/2014/main" id="{00000000-0008-0000-0000-00004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送金予定</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209550</xdr:colOff>
          <xdr:row>109</xdr:row>
          <xdr:rowOff>9525</xdr:rowOff>
        </xdr:from>
        <xdr:to>
          <xdr:col>5</xdr:col>
          <xdr:colOff>247650</xdr:colOff>
          <xdr:row>109</xdr:row>
          <xdr:rowOff>247650</xdr:rowOff>
        </xdr:to>
        <xdr:sp macro="" textlink="">
          <xdr:nvSpPr>
            <xdr:cNvPr id="14411" name="Check Box 75" descr="申込人と同じ" hidden="1">
              <a:extLst>
                <a:ext uri="{63B3BB69-23CF-44E3-9099-C40C66FF867C}">
                  <a14:compatExt spid="_x0000_s14411"/>
                </a:ext>
                <a:ext uri="{FF2B5EF4-FFF2-40B4-BE49-F238E27FC236}">
                  <a16:creationId xmlns:a16="http://schemas.microsoft.com/office/drawing/2014/main" id="{00000000-0008-0000-0000-00004B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送金完了</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109</xdr:row>
          <xdr:rowOff>9525</xdr:rowOff>
        </xdr:from>
        <xdr:to>
          <xdr:col>8</xdr:col>
          <xdr:colOff>142875</xdr:colOff>
          <xdr:row>109</xdr:row>
          <xdr:rowOff>247650</xdr:rowOff>
        </xdr:to>
        <xdr:sp macro="" textlink="">
          <xdr:nvSpPr>
            <xdr:cNvPr id="14412" name="Check Box 76" descr="申込人と同じ" hidden="1">
              <a:extLst>
                <a:ext uri="{63B3BB69-23CF-44E3-9099-C40C66FF867C}">
                  <a14:compatExt spid="_x0000_s14412"/>
                </a:ext>
                <a:ext uri="{FF2B5EF4-FFF2-40B4-BE49-F238E27FC236}">
                  <a16:creationId xmlns:a16="http://schemas.microsoft.com/office/drawing/2014/main" id="{00000000-0008-0000-0000-00004C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送金予定</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109</xdr:row>
          <xdr:rowOff>9525</xdr:rowOff>
        </xdr:from>
        <xdr:to>
          <xdr:col>11</xdr:col>
          <xdr:colOff>247650</xdr:colOff>
          <xdr:row>109</xdr:row>
          <xdr:rowOff>247650</xdr:rowOff>
        </xdr:to>
        <xdr:sp macro="" textlink="">
          <xdr:nvSpPr>
            <xdr:cNvPr id="14413" name="Check Box 77" descr="申込人と同じ" hidden="1">
              <a:extLst>
                <a:ext uri="{63B3BB69-23CF-44E3-9099-C40C66FF867C}">
                  <a14:compatExt spid="_x0000_s14413"/>
                </a:ext>
                <a:ext uri="{FF2B5EF4-FFF2-40B4-BE49-F238E27FC236}">
                  <a16:creationId xmlns:a16="http://schemas.microsoft.com/office/drawing/2014/main" id="{00000000-0008-0000-0000-00004D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送金完了</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95250</xdr:colOff>
          <xdr:row>109</xdr:row>
          <xdr:rowOff>9525</xdr:rowOff>
        </xdr:from>
        <xdr:to>
          <xdr:col>14</xdr:col>
          <xdr:colOff>142875</xdr:colOff>
          <xdr:row>109</xdr:row>
          <xdr:rowOff>247650</xdr:rowOff>
        </xdr:to>
        <xdr:sp macro="" textlink="">
          <xdr:nvSpPr>
            <xdr:cNvPr id="14414" name="Check Box 78" descr="申込人と同じ" hidden="1">
              <a:extLst>
                <a:ext uri="{63B3BB69-23CF-44E3-9099-C40C66FF867C}">
                  <a14:compatExt spid="_x0000_s14414"/>
                </a:ext>
                <a:ext uri="{FF2B5EF4-FFF2-40B4-BE49-F238E27FC236}">
                  <a16:creationId xmlns:a16="http://schemas.microsoft.com/office/drawing/2014/main" id="{00000000-0008-0000-0000-00004E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送金予定</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209550</xdr:colOff>
          <xdr:row>109</xdr:row>
          <xdr:rowOff>9525</xdr:rowOff>
        </xdr:from>
        <xdr:to>
          <xdr:col>17</xdr:col>
          <xdr:colOff>247650</xdr:colOff>
          <xdr:row>109</xdr:row>
          <xdr:rowOff>247650</xdr:rowOff>
        </xdr:to>
        <xdr:sp macro="" textlink="">
          <xdr:nvSpPr>
            <xdr:cNvPr id="14415" name="Check Box 79" descr="申込人と同じ" hidden="1">
              <a:extLst>
                <a:ext uri="{63B3BB69-23CF-44E3-9099-C40C66FF867C}">
                  <a14:compatExt spid="_x0000_s14415"/>
                </a:ext>
                <a:ext uri="{FF2B5EF4-FFF2-40B4-BE49-F238E27FC236}">
                  <a16:creationId xmlns:a16="http://schemas.microsoft.com/office/drawing/2014/main" id="{00000000-0008-0000-0000-00004F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送金完了</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95250</xdr:colOff>
          <xdr:row>109</xdr:row>
          <xdr:rowOff>9525</xdr:rowOff>
        </xdr:from>
        <xdr:to>
          <xdr:col>20</xdr:col>
          <xdr:colOff>142875</xdr:colOff>
          <xdr:row>109</xdr:row>
          <xdr:rowOff>247650</xdr:rowOff>
        </xdr:to>
        <xdr:sp macro="" textlink="">
          <xdr:nvSpPr>
            <xdr:cNvPr id="14416" name="Check Box 80" descr="申込人と同じ" hidden="1">
              <a:extLst>
                <a:ext uri="{63B3BB69-23CF-44E3-9099-C40C66FF867C}">
                  <a14:compatExt spid="_x0000_s14416"/>
                </a:ext>
                <a:ext uri="{FF2B5EF4-FFF2-40B4-BE49-F238E27FC236}">
                  <a16:creationId xmlns:a16="http://schemas.microsoft.com/office/drawing/2014/main" id="{00000000-0008-0000-0000-000050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送金予定</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209550</xdr:colOff>
          <xdr:row>121</xdr:row>
          <xdr:rowOff>9525</xdr:rowOff>
        </xdr:from>
        <xdr:to>
          <xdr:col>5</xdr:col>
          <xdr:colOff>247650</xdr:colOff>
          <xdr:row>121</xdr:row>
          <xdr:rowOff>247650</xdr:rowOff>
        </xdr:to>
        <xdr:sp macro="" textlink="">
          <xdr:nvSpPr>
            <xdr:cNvPr id="14417" name="Check Box 81" descr="申込人と同じ" hidden="1">
              <a:extLst>
                <a:ext uri="{63B3BB69-23CF-44E3-9099-C40C66FF867C}">
                  <a14:compatExt spid="_x0000_s14417"/>
                </a:ext>
                <a:ext uri="{FF2B5EF4-FFF2-40B4-BE49-F238E27FC236}">
                  <a16:creationId xmlns:a16="http://schemas.microsoft.com/office/drawing/2014/main" id="{00000000-0008-0000-0000-00005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送金完了</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121</xdr:row>
          <xdr:rowOff>9525</xdr:rowOff>
        </xdr:from>
        <xdr:to>
          <xdr:col>8</xdr:col>
          <xdr:colOff>142875</xdr:colOff>
          <xdr:row>121</xdr:row>
          <xdr:rowOff>247650</xdr:rowOff>
        </xdr:to>
        <xdr:sp macro="" textlink="">
          <xdr:nvSpPr>
            <xdr:cNvPr id="14418" name="Check Box 82" descr="申込人と同じ" hidden="1">
              <a:extLst>
                <a:ext uri="{63B3BB69-23CF-44E3-9099-C40C66FF867C}">
                  <a14:compatExt spid="_x0000_s14418"/>
                </a:ext>
                <a:ext uri="{FF2B5EF4-FFF2-40B4-BE49-F238E27FC236}">
                  <a16:creationId xmlns:a16="http://schemas.microsoft.com/office/drawing/2014/main" id="{00000000-0008-0000-0000-00005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送金予定</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121</xdr:row>
          <xdr:rowOff>9525</xdr:rowOff>
        </xdr:from>
        <xdr:to>
          <xdr:col>11</xdr:col>
          <xdr:colOff>247650</xdr:colOff>
          <xdr:row>121</xdr:row>
          <xdr:rowOff>247650</xdr:rowOff>
        </xdr:to>
        <xdr:sp macro="" textlink="">
          <xdr:nvSpPr>
            <xdr:cNvPr id="14419" name="Check Box 83" descr="申込人と同じ" hidden="1">
              <a:extLst>
                <a:ext uri="{63B3BB69-23CF-44E3-9099-C40C66FF867C}">
                  <a14:compatExt spid="_x0000_s14419"/>
                </a:ext>
                <a:ext uri="{FF2B5EF4-FFF2-40B4-BE49-F238E27FC236}">
                  <a16:creationId xmlns:a16="http://schemas.microsoft.com/office/drawing/2014/main" id="{00000000-0008-0000-0000-00005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送金完了</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95250</xdr:colOff>
          <xdr:row>121</xdr:row>
          <xdr:rowOff>9525</xdr:rowOff>
        </xdr:from>
        <xdr:to>
          <xdr:col>14</xdr:col>
          <xdr:colOff>142875</xdr:colOff>
          <xdr:row>121</xdr:row>
          <xdr:rowOff>247650</xdr:rowOff>
        </xdr:to>
        <xdr:sp macro="" textlink="">
          <xdr:nvSpPr>
            <xdr:cNvPr id="14420" name="Check Box 84" descr="申込人と同じ" hidden="1">
              <a:extLst>
                <a:ext uri="{63B3BB69-23CF-44E3-9099-C40C66FF867C}">
                  <a14:compatExt spid="_x0000_s14420"/>
                </a:ext>
                <a:ext uri="{FF2B5EF4-FFF2-40B4-BE49-F238E27FC236}">
                  <a16:creationId xmlns:a16="http://schemas.microsoft.com/office/drawing/2014/main" id="{00000000-0008-0000-0000-00005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送金予定</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209550</xdr:colOff>
          <xdr:row>121</xdr:row>
          <xdr:rowOff>9525</xdr:rowOff>
        </xdr:from>
        <xdr:to>
          <xdr:col>17</xdr:col>
          <xdr:colOff>247650</xdr:colOff>
          <xdr:row>121</xdr:row>
          <xdr:rowOff>247650</xdr:rowOff>
        </xdr:to>
        <xdr:sp macro="" textlink="">
          <xdr:nvSpPr>
            <xdr:cNvPr id="14421" name="Check Box 85" descr="申込人と同じ" hidden="1">
              <a:extLst>
                <a:ext uri="{63B3BB69-23CF-44E3-9099-C40C66FF867C}">
                  <a14:compatExt spid="_x0000_s14421"/>
                </a:ext>
                <a:ext uri="{FF2B5EF4-FFF2-40B4-BE49-F238E27FC236}">
                  <a16:creationId xmlns:a16="http://schemas.microsoft.com/office/drawing/2014/main" id="{00000000-0008-0000-0000-00005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送金完了</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95250</xdr:colOff>
          <xdr:row>121</xdr:row>
          <xdr:rowOff>9525</xdr:rowOff>
        </xdr:from>
        <xdr:to>
          <xdr:col>20</xdr:col>
          <xdr:colOff>142875</xdr:colOff>
          <xdr:row>121</xdr:row>
          <xdr:rowOff>247650</xdr:rowOff>
        </xdr:to>
        <xdr:sp macro="" textlink="">
          <xdr:nvSpPr>
            <xdr:cNvPr id="14422" name="Check Box 86" descr="申込人と同じ" hidden="1">
              <a:extLst>
                <a:ext uri="{63B3BB69-23CF-44E3-9099-C40C66FF867C}">
                  <a14:compatExt spid="_x0000_s14422"/>
                </a:ext>
                <a:ext uri="{FF2B5EF4-FFF2-40B4-BE49-F238E27FC236}">
                  <a16:creationId xmlns:a16="http://schemas.microsoft.com/office/drawing/2014/main" id="{00000000-0008-0000-0000-00005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送金予定</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49</xdr:row>
          <xdr:rowOff>0</xdr:rowOff>
        </xdr:from>
        <xdr:to>
          <xdr:col>3</xdr:col>
          <xdr:colOff>161925</xdr:colOff>
          <xdr:row>49</xdr:row>
          <xdr:rowOff>238125</xdr:rowOff>
        </xdr:to>
        <xdr:sp macro="" textlink="">
          <xdr:nvSpPr>
            <xdr:cNvPr id="14423" name="Check Box 87" descr="申込人と同じ" hidden="1">
              <a:extLst>
                <a:ext uri="{63B3BB69-23CF-44E3-9099-C40C66FF867C}">
                  <a14:compatExt spid="_x0000_s14423"/>
                </a:ext>
                <a:ext uri="{FF2B5EF4-FFF2-40B4-BE49-F238E27FC236}">
                  <a16:creationId xmlns:a16="http://schemas.microsoft.com/office/drawing/2014/main" id="{00000000-0008-0000-0000-00005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送金完了</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49</xdr:row>
          <xdr:rowOff>9525</xdr:rowOff>
        </xdr:from>
        <xdr:to>
          <xdr:col>6</xdr:col>
          <xdr:colOff>19050</xdr:colOff>
          <xdr:row>49</xdr:row>
          <xdr:rowOff>247650</xdr:rowOff>
        </xdr:to>
        <xdr:sp macro="" textlink="">
          <xdr:nvSpPr>
            <xdr:cNvPr id="14424" name="Check Box 88" descr="申込人と同じ" hidden="1">
              <a:extLst>
                <a:ext uri="{63B3BB69-23CF-44E3-9099-C40C66FF867C}">
                  <a14:compatExt spid="_x0000_s14424"/>
                </a:ext>
                <a:ext uri="{FF2B5EF4-FFF2-40B4-BE49-F238E27FC236}">
                  <a16:creationId xmlns:a16="http://schemas.microsoft.com/office/drawing/2014/main" id="{00000000-0008-0000-0000-00005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送金予定</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60</xdr:row>
          <xdr:rowOff>9525</xdr:rowOff>
        </xdr:from>
        <xdr:to>
          <xdr:col>8</xdr:col>
          <xdr:colOff>38100</xdr:colOff>
          <xdr:row>60</xdr:row>
          <xdr:rowOff>247650</xdr:rowOff>
        </xdr:to>
        <xdr:sp macro="" textlink="">
          <xdr:nvSpPr>
            <xdr:cNvPr id="14427" name="Check Box 91" descr="申込人と同じ" hidden="1">
              <a:extLst>
                <a:ext uri="{63B3BB69-23CF-44E3-9099-C40C66FF867C}">
                  <a14:compatExt spid="_x0000_s14427"/>
                </a:ext>
                <a:ext uri="{FF2B5EF4-FFF2-40B4-BE49-F238E27FC236}">
                  <a16:creationId xmlns:a16="http://schemas.microsoft.com/office/drawing/2014/main" id="{00000000-0008-0000-0000-00005B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現物出資</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247650</xdr:colOff>
          <xdr:row>60</xdr:row>
          <xdr:rowOff>9525</xdr:rowOff>
        </xdr:from>
        <xdr:to>
          <xdr:col>10</xdr:col>
          <xdr:colOff>142875</xdr:colOff>
          <xdr:row>60</xdr:row>
          <xdr:rowOff>247650</xdr:rowOff>
        </xdr:to>
        <xdr:sp macro="" textlink="">
          <xdr:nvSpPr>
            <xdr:cNvPr id="14428" name="Check Box 92" descr="申込人と同じ" hidden="1">
              <a:extLst>
                <a:ext uri="{63B3BB69-23CF-44E3-9099-C40C66FF867C}">
                  <a14:compatExt spid="_x0000_s14428"/>
                </a:ext>
                <a:ext uri="{FF2B5EF4-FFF2-40B4-BE49-F238E27FC236}">
                  <a16:creationId xmlns:a16="http://schemas.microsoft.com/office/drawing/2014/main" id="{00000000-0008-0000-0000-00005C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54</xdr:row>
          <xdr:rowOff>38100</xdr:rowOff>
        </xdr:from>
        <xdr:to>
          <xdr:col>3</xdr:col>
          <xdr:colOff>161925</xdr:colOff>
          <xdr:row>55</xdr:row>
          <xdr:rowOff>9525</xdr:rowOff>
        </xdr:to>
        <xdr:sp macro="" textlink="">
          <xdr:nvSpPr>
            <xdr:cNvPr id="14429" name="Check Box 93" descr="申込人と同じ" hidden="1">
              <a:extLst>
                <a:ext uri="{63B3BB69-23CF-44E3-9099-C40C66FF867C}">
                  <a14:compatExt spid="_x0000_s14429"/>
                </a:ext>
                <a:ext uri="{FF2B5EF4-FFF2-40B4-BE49-F238E27FC236}">
                  <a16:creationId xmlns:a16="http://schemas.microsoft.com/office/drawing/2014/main" id="{00000000-0008-0000-0000-00005D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送金日</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54</xdr:row>
          <xdr:rowOff>38100</xdr:rowOff>
        </xdr:from>
        <xdr:to>
          <xdr:col>5</xdr:col>
          <xdr:colOff>276225</xdr:colOff>
          <xdr:row>55</xdr:row>
          <xdr:rowOff>9525</xdr:rowOff>
        </xdr:to>
        <xdr:sp macro="" textlink="">
          <xdr:nvSpPr>
            <xdr:cNvPr id="14430" name="Check Box 94" descr="申込人と同じ" hidden="1">
              <a:extLst>
                <a:ext uri="{63B3BB69-23CF-44E3-9099-C40C66FF867C}">
                  <a14:compatExt spid="_x0000_s14430"/>
                </a:ext>
                <a:ext uri="{FF2B5EF4-FFF2-40B4-BE49-F238E27FC236}">
                  <a16:creationId xmlns:a16="http://schemas.microsoft.com/office/drawing/2014/main" id="{00000000-0008-0000-0000-00005E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申込月１日</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209550</xdr:colOff>
          <xdr:row>55</xdr:row>
          <xdr:rowOff>47625</xdr:rowOff>
        </xdr:from>
        <xdr:to>
          <xdr:col>5</xdr:col>
          <xdr:colOff>247650</xdr:colOff>
          <xdr:row>56</xdr:row>
          <xdr:rowOff>19050</xdr:rowOff>
        </xdr:to>
        <xdr:sp macro="" textlink="">
          <xdr:nvSpPr>
            <xdr:cNvPr id="14431" name="Check Box 95" descr="申込人と同じ" hidden="1">
              <a:extLst>
                <a:ext uri="{63B3BB69-23CF-44E3-9099-C40C66FF867C}">
                  <a14:compatExt spid="_x0000_s14431"/>
                </a:ext>
                <a:ext uri="{FF2B5EF4-FFF2-40B4-BE49-F238E27FC236}">
                  <a16:creationId xmlns:a16="http://schemas.microsoft.com/office/drawing/2014/main" id="{00000000-0008-0000-0000-00005F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証券記載</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53</xdr:row>
          <xdr:rowOff>28575</xdr:rowOff>
        </xdr:from>
        <xdr:to>
          <xdr:col>11</xdr:col>
          <xdr:colOff>0</xdr:colOff>
          <xdr:row>54</xdr:row>
          <xdr:rowOff>0</xdr:rowOff>
        </xdr:to>
        <xdr:sp macro="" textlink="">
          <xdr:nvSpPr>
            <xdr:cNvPr id="14432" name="Check Box 96" descr="申込人と同じ" hidden="1">
              <a:extLst>
                <a:ext uri="{63B3BB69-23CF-44E3-9099-C40C66FF867C}">
                  <a14:compatExt spid="_x0000_s14432"/>
                </a:ext>
                <a:ext uri="{FF2B5EF4-FFF2-40B4-BE49-F238E27FC236}">
                  <a16:creationId xmlns:a16="http://schemas.microsoft.com/office/drawing/2014/main" id="{00000000-0008-0000-0000-000060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送金日（送金毎）</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54</xdr:row>
          <xdr:rowOff>28575</xdr:rowOff>
        </xdr:from>
        <xdr:to>
          <xdr:col>11</xdr:col>
          <xdr:colOff>0</xdr:colOff>
          <xdr:row>55</xdr:row>
          <xdr:rowOff>0</xdr:rowOff>
        </xdr:to>
        <xdr:sp macro="" textlink="">
          <xdr:nvSpPr>
            <xdr:cNvPr id="14433" name="Check Box 97" descr="申込人と同じ" hidden="1">
              <a:extLst>
                <a:ext uri="{63B3BB69-23CF-44E3-9099-C40C66FF867C}">
                  <a14:compatExt spid="_x0000_s14433"/>
                </a:ext>
                <a:ext uri="{FF2B5EF4-FFF2-40B4-BE49-F238E27FC236}">
                  <a16:creationId xmlns:a16="http://schemas.microsoft.com/office/drawing/2014/main" id="{00000000-0008-0000-0000-00006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申込月１日</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55</xdr:row>
          <xdr:rowOff>28575</xdr:rowOff>
        </xdr:from>
        <xdr:to>
          <xdr:col>10</xdr:col>
          <xdr:colOff>352425</xdr:colOff>
          <xdr:row>56</xdr:row>
          <xdr:rowOff>0</xdr:rowOff>
        </xdr:to>
        <xdr:sp macro="" textlink="">
          <xdr:nvSpPr>
            <xdr:cNvPr id="14434" name="Check Box 98" descr="申込人と同じ" hidden="1">
              <a:extLst>
                <a:ext uri="{63B3BB69-23CF-44E3-9099-C40C66FF867C}">
                  <a14:compatExt spid="_x0000_s14434"/>
                </a:ext>
                <a:ext uri="{FF2B5EF4-FFF2-40B4-BE49-F238E27FC236}">
                  <a16:creationId xmlns:a16="http://schemas.microsoft.com/office/drawing/2014/main" id="{00000000-0008-0000-0000-00006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証券記載</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52</xdr:row>
          <xdr:rowOff>28575</xdr:rowOff>
        </xdr:from>
        <xdr:to>
          <xdr:col>11</xdr:col>
          <xdr:colOff>152400</xdr:colOff>
          <xdr:row>53</xdr:row>
          <xdr:rowOff>0</xdr:rowOff>
        </xdr:to>
        <xdr:sp macro="" textlink="">
          <xdr:nvSpPr>
            <xdr:cNvPr id="14435" name="Check Box 99" descr="申込人と同じ" hidden="1">
              <a:extLst>
                <a:ext uri="{63B3BB69-23CF-44E3-9099-C40C66FF867C}">
                  <a14:compatExt spid="_x0000_s14435"/>
                </a:ext>
                <a:ext uri="{FF2B5EF4-FFF2-40B4-BE49-F238E27FC236}">
                  <a16:creationId xmlns:a16="http://schemas.microsoft.com/office/drawing/2014/main" id="{00000000-0008-0000-0000-00006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送金日（加重平均）</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123825</xdr:colOff>
          <xdr:row>52</xdr:row>
          <xdr:rowOff>19050</xdr:rowOff>
        </xdr:from>
        <xdr:to>
          <xdr:col>16</xdr:col>
          <xdr:colOff>152400</xdr:colOff>
          <xdr:row>52</xdr:row>
          <xdr:rowOff>247650</xdr:rowOff>
        </xdr:to>
        <xdr:sp macro="" textlink="">
          <xdr:nvSpPr>
            <xdr:cNvPr id="14436" name="Check Box 100" descr="申込人と同じ" hidden="1">
              <a:extLst>
                <a:ext uri="{63B3BB69-23CF-44E3-9099-C40C66FF867C}">
                  <a14:compatExt spid="_x0000_s14436"/>
                </a:ext>
                <a:ext uri="{FF2B5EF4-FFF2-40B4-BE49-F238E27FC236}">
                  <a16:creationId xmlns:a16="http://schemas.microsoft.com/office/drawing/2014/main" id="{00000000-0008-0000-0000-00006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送金日（加重平均）</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52</xdr:row>
          <xdr:rowOff>19050</xdr:rowOff>
        </xdr:from>
        <xdr:to>
          <xdr:col>20</xdr:col>
          <xdr:colOff>76200</xdr:colOff>
          <xdr:row>52</xdr:row>
          <xdr:rowOff>247650</xdr:rowOff>
        </xdr:to>
        <xdr:sp macro="" textlink="">
          <xdr:nvSpPr>
            <xdr:cNvPr id="14437" name="Check Box 101" descr="申込人と同じ" hidden="1">
              <a:extLst>
                <a:ext uri="{63B3BB69-23CF-44E3-9099-C40C66FF867C}">
                  <a14:compatExt spid="_x0000_s14437"/>
                </a:ext>
                <a:ext uri="{FF2B5EF4-FFF2-40B4-BE49-F238E27FC236}">
                  <a16:creationId xmlns:a16="http://schemas.microsoft.com/office/drawing/2014/main" id="{00000000-0008-0000-0000-00006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送金日</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53</xdr:row>
          <xdr:rowOff>19050</xdr:rowOff>
        </xdr:from>
        <xdr:to>
          <xdr:col>20</xdr:col>
          <xdr:colOff>114300</xdr:colOff>
          <xdr:row>53</xdr:row>
          <xdr:rowOff>247650</xdr:rowOff>
        </xdr:to>
        <xdr:sp macro="" textlink="">
          <xdr:nvSpPr>
            <xdr:cNvPr id="14438" name="Check Box 102" descr="申込人と同じ" hidden="1">
              <a:extLst>
                <a:ext uri="{63B3BB69-23CF-44E3-9099-C40C66FF867C}">
                  <a14:compatExt spid="_x0000_s14438"/>
                </a:ext>
                <a:ext uri="{FF2B5EF4-FFF2-40B4-BE49-F238E27FC236}">
                  <a16:creationId xmlns:a16="http://schemas.microsoft.com/office/drawing/2014/main" id="{00000000-0008-0000-0000-00006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申込月１日</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54</xdr:row>
          <xdr:rowOff>19050</xdr:rowOff>
        </xdr:from>
        <xdr:to>
          <xdr:col>20</xdr:col>
          <xdr:colOff>161925</xdr:colOff>
          <xdr:row>54</xdr:row>
          <xdr:rowOff>247650</xdr:rowOff>
        </xdr:to>
        <xdr:sp macro="" textlink="">
          <xdr:nvSpPr>
            <xdr:cNvPr id="14439" name="Check Box 103" descr="申込人と同じ" hidden="1">
              <a:extLst>
                <a:ext uri="{63B3BB69-23CF-44E3-9099-C40C66FF867C}">
                  <a14:compatExt spid="_x0000_s14439"/>
                </a:ext>
                <a:ext uri="{FF2B5EF4-FFF2-40B4-BE49-F238E27FC236}">
                  <a16:creationId xmlns:a16="http://schemas.microsoft.com/office/drawing/2014/main" id="{00000000-0008-0000-0000-00006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証券記載</a:t>
              </a:r>
            </a:p>
          </xdr:txBody>
        </xdr:sp>
        <xdr:clientData fLocksWithSheet="0"/>
      </xdr:twoCellAnchor>
    </mc:Choice>
    <mc:Fallback/>
  </mc:AlternateContent>
  <xdr:twoCellAnchor>
    <xdr:from>
      <xdr:col>17</xdr:col>
      <xdr:colOff>333375</xdr:colOff>
      <xdr:row>52</xdr:row>
      <xdr:rowOff>47624</xdr:rowOff>
    </xdr:from>
    <xdr:to>
      <xdr:col>17</xdr:col>
      <xdr:colOff>333375</xdr:colOff>
      <xdr:row>56</xdr:row>
      <xdr:rowOff>19050</xdr:rowOff>
    </xdr:to>
    <xdr:cxnSp macro="">
      <xdr:nvCxnSpPr>
        <xdr:cNvPr id="156" name="直線コネクタ 155">
          <a:extLst>
            <a:ext uri="{FF2B5EF4-FFF2-40B4-BE49-F238E27FC236}">
              <a16:creationId xmlns:a16="http://schemas.microsoft.com/office/drawing/2014/main" id="{0E4BEF97-0C05-4D4A-E823-EB736A9D20E7}"/>
            </a:ext>
          </a:extLst>
        </xdr:cNvPr>
        <xdr:cNvCxnSpPr/>
      </xdr:nvCxnSpPr>
      <xdr:spPr>
        <a:xfrm flipV="1">
          <a:off x="6162675" y="12753974"/>
          <a:ext cx="0" cy="1000126"/>
        </a:xfrm>
        <a:prstGeom prst="line">
          <a:avLst/>
        </a:prstGeom>
        <a:ln w="6350">
          <a:prstDash val="sysDash"/>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9</xdr:col>
          <xdr:colOff>104775</xdr:colOff>
          <xdr:row>24</xdr:row>
          <xdr:rowOff>9525</xdr:rowOff>
        </xdr:from>
        <xdr:to>
          <xdr:col>11</xdr:col>
          <xdr:colOff>209550</xdr:colOff>
          <xdr:row>24</xdr:row>
          <xdr:rowOff>247650</xdr:rowOff>
        </xdr:to>
        <xdr:sp macro="" textlink="">
          <xdr:nvSpPr>
            <xdr:cNvPr id="14440" name="Check Box 104" descr="申込人と同じ" hidden="1">
              <a:extLst>
                <a:ext uri="{63B3BB69-23CF-44E3-9099-C40C66FF867C}">
                  <a14:compatExt spid="_x0000_s14440"/>
                </a:ext>
                <a:ext uri="{FF2B5EF4-FFF2-40B4-BE49-F238E27FC236}">
                  <a16:creationId xmlns:a16="http://schemas.microsoft.com/office/drawing/2014/main" id="{00000000-0008-0000-0000-00006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中途更改</a:t>
              </a:r>
            </a:p>
          </xdr:txBody>
        </xdr:sp>
        <xdr:clientData fLocksWithSheet="0"/>
      </xdr:twoCellAnchor>
    </mc:Choice>
    <mc:Fallback/>
  </mc:AlternateContent>
  <xdr:twoCellAnchor>
    <xdr:from>
      <xdr:col>23</xdr:col>
      <xdr:colOff>0</xdr:colOff>
      <xdr:row>23</xdr:row>
      <xdr:rowOff>9525</xdr:rowOff>
    </xdr:from>
    <xdr:to>
      <xdr:col>28</xdr:col>
      <xdr:colOff>0</xdr:colOff>
      <xdr:row>23</xdr:row>
      <xdr:rowOff>225525</xdr:rowOff>
    </xdr:to>
    <xdr:sp macro="" textlink="">
      <xdr:nvSpPr>
        <xdr:cNvPr id="158" name="テキスト ボックス 157">
          <a:extLst>
            <a:ext uri="{FF2B5EF4-FFF2-40B4-BE49-F238E27FC236}">
              <a16:creationId xmlns:a16="http://schemas.microsoft.com/office/drawing/2014/main" id="{BC0C9A04-E591-37DA-66D7-F3027CB3997F}"/>
            </a:ext>
          </a:extLst>
        </xdr:cNvPr>
        <xdr:cNvSpPr txBox="1"/>
      </xdr:nvSpPr>
      <xdr:spPr>
        <a:xfrm>
          <a:off x="7791450" y="5610225"/>
          <a:ext cx="1762125"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900"/>
            <a:t>中途更改</a:t>
          </a:r>
        </a:p>
      </xdr:txBody>
    </xdr:sp>
    <xdr:clientData/>
  </xdr:twoCellAnchor>
  <mc:AlternateContent xmlns:mc="http://schemas.openxmlformats.org/markup-compatibility/2006">
    <mc:Choice xmlns:a14="http://schemas.microsoft.com/office/drawing/2010/main" Requires="a14">
      <xdr:twoCellAnchor editAs="oneCell">
        <xdr:from>
          <xdr:col>8</xdr:col>
          <xdr:colOff>66675</xdr:colOff>
          <xdr:row>77</xdr:row>
          <xdr:rowOff>9525</xdr:rowOff>
        </xdr:from>
        <xdr:to>
          <xdr:col>9</xdr:col>
          <xdr:colOff>285750</xdr:colOff>
          <xdr:row>77</xdr:row>
          <xdr:rowOff>247650</xdr:rowOff>
        </xdr:to>
        <xdr:sp macro="" textlink="">
          <xdr:nvSpPr>
            <xdr:cNvPr id="14441" name="Check Box 105" descr="申込人と同じ" hidden="1">
              <a:extLst>
                <a:ext uri="{63B3BB69-23CF-44E3-9099-C40C66FF867C}">
                  <a14:compatExt spid="_x0000_s14441"/>
                </a:ext>
                <a:ext uri="{FF2B5EF4-FFF2-40B4-BE49-F238E27FC236}">
                  <a16:creationId xmlns:a16="http://schemas.microsoft.com/office/drawing/2014/main" id="{00000000-0008-0000-0000-00006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無し</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77</xdr:row>
          <xdr:rowOff>9525</xdr:rowOff>
        </xdr:from>
        <xdr:to>
          <xdr:col>14</xdr:col>
          <xdr:colOff>95250</xdr:colOff>
          <xdr:row>77</xdr:row>
          <xdr:rowOff>247650</xdr:rowOff>
        </xdr:to>
        <xdr:sp macro="" textlink="">
          <xdr:nvSpPr>
            <xdr:cNvPr id="14442" name="Check Box 106" descr="申込人と同じ" hidden="1">
              <a:extLst>
                <a:ext uri="{63B3BB69-23CF-44E3-9099-C40C66FF867C}">
                  <a14:compatExt spid="_x0000_s14442"/>
                </a:ext>
                <a:ext uri="{FF2B5EF4-FFF2-40B4-BE49-F238E27FC236}">
                  <a16:creationId xmlns:a16="http://schemas.microsoft.com/office/drawing/2014/main" id="{00000000-0008-0000-0000-00006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有り （別途申請書が必要）</a:t>
              </a:r>
            </a:p>
          </xdr:txBody>
        </xdr:sp>
        <xdr:clientData fLocksWithSheet="0"/>
      </xdr:twoCellAnchor>
    </mc:Choice>
    <mc:Fallback/>
  </mc:AlternateContent>
  <xdr:twoCellAnchor>
    <xdr:from>
      <xdr:col>0</xdr:col>
      <xdr:colOff>28575</xdr:colOff>
      <xdr:row>145</xdr:row>
      <xdr:rowOff>9525</xdr:rowOff>
    </xdr:from>
    <xdr:to>
      <xdr:col>13</xdr:col>
      <xdr:colOff>9524</xdr:colOff>
      <xdr:row>146</xdr:row>
      <xdr:rowOff>9525</xdr:rowOff>
    </xdr:to>
    <xdr:sp macro="" textlink="">
      <xdr:nvSpPr>
        <xdr:cNvPr id="165" name="テキスト ボックス 164">
          <a:extLst>
            <a:ext uri="{FF2B5EF4-FFF2-40B4-BE49-F238E27FC236}">
              <a16:creationId xmlns:a16="http://schemas.microsoft.com/office/drawing/2014/main" id="{93EB716A-7BB4-F7DA-5DF0-A618D9062269}"/>
            </a:ext>
          </a:extLst>
        </xdr:cNvPr>
        <xdr:cNvSpPr txBox="1"/>
      </xdr:nvSpPr>
      <xdr:spPr>
        <a:xfrm>
          <a:off x="28575" y="34651950"/>
          <a:ext cx="4438649" cy="257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告知事項</a:t>
          </a:r>
          <a:r>
            <a:rPr kumimoji="1" lang="en-US" altLang="ja-JP"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　</a:t>
          </a:r>
          <a:r>
            <a:rPr kumimoji="1" lang="ja-JP" altLang="en-US" sz="1000"/>
            <a:t>損失を受けるおそれのある重要な事実について</a:t>
          </a:r>
        </a:p>
      </xdr:txBody>
    </xdr:sp>
    <xdr:clientData/>
  </xdr:twoCellAnchor>
  <xdr:twoCellAnchor>
    <xdr:from>
      <xdr:col>0</xdr:col>
      <xdr:colOff>152400</xdr:colOff>
      <xdr:row>146</xdr:row>
      <xdr:rowOff>47626</xdr:rowOff>
    </xdr:from>
    <xdr:to>
      <xdr:col>21</xdr:col>
      <xdr:colOff>9525</xdr:colOff>
      <xdr:row>149</xdr:row>
      <xdr:rowOff>180975</xdr:rowOff>
    </xdr:to>
    <xdr:sp macro="" textlink="">
      <xdr:nvSpPr>
        <xdr:cNvPr id="166" name="テキスト ボックス 165">
          <a:extLst>
            <a:ext uri="{FF2B5EF4-FFF2-40B4-BE49-F238E27FC236}">
              <a16:creationId xmlns:a16="http://schemas.microsoft.com/office/drawing/2014/main" id="{57FAB2FB-1FF2-989D-FD05-F0C639111131}"/>
            </a:ext>
          </a:extLst>
        </xdr:cNvPr>
        <xdr:cNvSpPr txBox="1"/>
      </xdr:nvSpPr>
      <xdr:spPr>
        <a:xfrm>
          <a:off x="152400" y="34947226"/>
          <a:ext cx="7058025" cy="9048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900"/>
            <a:t>以下の事例は重要な事実に該当しますので、該当する場合には告知事項「有り」を選択し内容が判明する書類を添付してください。</a:t>
          </a:r>
          <a:endParaRPr kumimoji="1" lang="en-US" altLang="ja-JP" sz="900"/>
        </a:p>
        <a:p>
          <a:pPr algn="l"/>
          <a:r>
            <a:rPr kumimoji="1" lang="ja-JP" altLang="en-US" sz="900"/>
            <a:t>なお、以下の例示のうち「５．その他、損失を受けるおそれのある重要な事実」について判断に迷われる場合には、ＮＥＸＩの担当者</a:t>
          </a:r>
          <a:endParaRPr kumimoji="1" lang="en-US" altLang="ja-JP" sz="900"/>
        </a:p>
        <a:p>
          <a:pPr algn="l"/>
          <a:r>
            <a:rPr kumimoji="1" lang="ja-JP" altLang="en-US" sz="900"/>
            <a:t>にご照会ください。</a:t>
          </a:r>
        </a:p>
      </xdr:txBody>
    </xdr:sp>
    <xdr:clientData/>
  </xdr:twoCellAnchor>
  <xdr:twoCellAnchor>
    <xdr:from>
      <xdr:col>0</xdr:col>
      <xdr:colOff>19050</xdr:colOff>
      <xdr:row>148</xdr:row>
      <xdr:rowOff>219076</xdr:rowOff>
    </xdr:from>
    <xdr:to>
      <xdr:col>21</xdr:col>
      <xdr:colOff>0</xdr:colOff>
      <xdr:row>163</xdr:row>
      <xdr:rowOff>146154</xdr:rowOff>
    </xdr:to>
    <xdr:sp macro="" textlink="">
      <xdr:nvSpPr>
        <xdr:cNvPr id="164" name="角丸四角形 163">
          <a:extLst>
            <a:ext uri="{FF2B5EF4-FFF2-40B4-BE49-F238E27FC236}">
              <a16:creationId xmlns:a16="http://schemas.microsoft.com/office/drawing/2014/main" id="{0CD6A4B1-5166-E3A1-4842-6E874D185C7F}"/>
            </a:ext>
          </a:extLst>
        </xdr:cNvPr>
        <xdr:cNvSpPr/>
      </xdr:nvSpPr>
      <xdr:spPr>
        <a:xfrm>
          <a:off x="19050" y="35890201"/>
          <a:ext cx="7181850" cy="3784703"/>
        </a:xfrm>
        <a:prstGeom prst="roundRect">
          <a:avLst>
            <a:gd name="adj" fmla="val 3846"/>
          </a:avLst>
        </a:prstGeom>
        <a:solidFill>
          <a:schemeClr val="tx2">
            <a:lumMod val="20000"/>
            <a:lumOff val="80000"/>
          </a:schemeClr>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0</xdr:col>
      <xdr:colOff>66675</xdr:colOff>
      <xdr:row>149</xdr:row>
      <xdr:rowOff>38099</xdr:rowOff>
    </xdr:from>
    <xdr:to>
      <xdr:col>20</xdr:col>
      <xdr:colOff>238125</xdr:colOff>
      <xdr:row>163</xdr:row>
      <xdr:rowOff>142875</xdr:rowOff>
    </xdr:to>
    <xdr:sp macro="" textlink="">
      <xdr:nvSpPr>
        <xdr:cNvPr id="167" name="テキスト ボックス 166">
          <a:extLst>
            <a:ext uri="{FF2B5EF4-FFF2-40B4-BE49-F238E27FC236}">
              <a16:creationId xmlns:a16="http://schemas.microsoft.com/office/drawing/2014/main" id="{4AF8BADB-F0AE-BEB5-8422-51A775331717}"/>
            </a:ext>
          </a:extLst>
        </xdr:cNvPr>
        <xdr:cNvSpPr txBox="1"/>
      </xdr:nvSpPr>
      <xdr:spPr>
        <a:xfrm>
          <a:off x="66675" y="35852099"/>
          <a:ext cx="7029450" cy="37052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100"/>
            </a:lnSpc>
          </a:pPr>
          <a:r>
            <a:rPr lang="ja-JP" altLang="ja-JP" sz="900">
              <a:solidFill>
                <a:schemeClr val="dk1"/>
              </a:solidFill>
              <a:effectLst/>
              <a:latin typeface="+mj-ea"/>
              <a:ea typeface="+mj-ea"/>
              <a:cs typeface="+mn-cs"/>
            </a:rPr>
            <a:t>【株式等約款】</a:t>
          </a:r>
        </a:p>
        <a:p>
          <a:pPr marL="0" marR="0" indent="0" defTabSz="914400" eaLnBrk="1" fontAlgn="auto" latinLnBrk="0" hangingPunct="1">
            <a:lnSpc>
              <a:spcPts val="1100"/>
            </a:lnSpc>
            <a:spcBef>
              <a:spcPts val="0"/>
            </a:spcBef>
            <a:spcAft>
              <a:spcPts val="0"/>
            </a:spcAft>
            <a:buClrTx/>
            <a:buSzTx/>
            <a:buFontTx/>
            <a:buNone/>
            <a:tabLst/>
            <a:defRPr/>
          </a:pPr>
          <a:r>
            <a:rPr lang="ja-JP" altLang="en-US" sz="900" b="1">
              <a:solidFill>
                <a:schemeClr val="dk1"/>
              </a:solidFill>
              <a:effectLst/>
              <a:latin typeface="+mj-ea"/>
              <a:ea typeface="+mj-ea"/>
              <a:cs typeface="+mn-cs"/>
            </a:rPr>
            <a:t>１．</a:t>
          </a:r>
          <a:r>
            <a:rPr lang="ja-JP" altLang="ja-JP" sz="900" b="1">
              <a:solidFill>
                <a:schemeClr val="dk1"/>
              </a:solidFill>
              <a:effectLst/>
              <a:latin typeface="+mn-lt"/>
              <a:ea typeface="+mn-ea"/>
              <a:cs typeface="+mn-cs"/>
            </a:rPr>
            <a:t>収用</a:t>
          </a:r>
          <a:r>
            <a:rPr lang="ja-JP" altLang="en-US" sz="900" b="1">
              <a:solidFill>
                <a:schemeClr val="dk1"/>
              </a:solidFill>
              <a:effectLst/>
              <a:latin typeface="+mn-lt"/>
              <a:ea typeface="+mn-ea"/>
              <a:cs typeface="+mn-cs"/>
            </a:rPr>
            <a:t>および</a:t>
          </a:r>
          <a:r>
            <a:rPr lang="ja-JP" altLang="ja-JP" sz="900" b="1">
              <a:solidFill>
                <a:schemeClr val="dk1"/>
              </a:solidFill>
              <a:effectLst/>
              <a:latin typeface="+mn-lt"/>
              <a:ea typeface="+mn-ea"/>
              <a:cs typeface="+mn-cs"/>
            </a:rPr>
            <a:t>権利侵害リスク</a:t>
          </a:r>
          <a:r>
            <a:rPr lang="ja-JP" altLang="en-US" sz="900" b="1">
              <a:solidFill>
                <a:schemeClr val="dk1"/>
              </a:solidFill>
              <a:effectLst/>
              <a:latin typeface="+mn-lt"/>
              <a:ea typeface="+mn-ea"/>
              <a:cs typeface="+mn-cs"/>
            </a:rPr>
            <a:t>（</a:t>
          </a:r>
          <a:r>
            <a:rPr lang="ja-JP" altLang="ja-JP" sz="900" b="1">
              <a:solidFill>
                <a:schemeClr val="dk1"/>
              </a:solidFill>
              <a:effectLst/>
              <a:latin typeface="+mj-ea"/>
              <a:ea typeface="+mj-ea"/>
              <a:cs typeface="+mn-cs"/>
            </a:rPr>
            <a:t>約款第２条第１項第１号</a:t>
          </a:r>
          <a:r>
            <a:rPr lang="ja-JP" altLang="en-US" sz="900" b="1">
              <a:solidFill>
                <a:schemeClr val="dk1"/>
              </a:solidFill>
              <a:effectLst/>
              <a:latin typeface="+mj-ea"/>
              <a:ea typeface="+mj-ea"/>
              <a:cs typeface="+mn-cs"/>
            </a:rPr>
            <a:t>および</a:t>
          </a:r>
          <a:r>
            <a:rPr lang="ja-JP" altLang="ja-JP" sz="900" b="1">
              <a:solidFill>
                <a:schemeClr val="dk1"/>
              </a:solidFill>
              <a:effectLst/>
              <a:latin typeface="+mj-ea"/>
              <a:ea typeface="+mj-ea"/>
              <a:cs typeface="+mn-cs"/>
            </a:rPr>
            <a:t>第４号の事由</a:t>
          </a:r>
          <a:r>
            <a:rPr lang="ja-JP" altLang="en-US" sz="900" b="1">
              <a:solidFill>
                <a:schemeClr val="dk1"/>
              </a:solidFill>
              <a:effectLst/>
              <a:latin typeface="+mj-ea"/>
              <a:ea typeface="+mj-ea"/>
              <a:cs typeface="+mn-cs"/>
            </a:rPr>
            <a:t>）</a:t>
          </a:r>
          <a:r>
            <a:rPr lang="ja-JP" altLang="ja-JP" sz="900" b="1">
              <a:solidFill>
                <a:schemeClr val="dk1"/>
              </a:solidFill>
              <a:effectLst/>
              <a:latin typeface="+mj-ea"/>
              <a:ea typeface="+mj-ea"/>
              <a:cs typeface="+mn-cs"/>
            </a:rPr>
            <a:t>をてん補対象とする場合</a:t>
          </a:r>
          <a:endParaRPr lang="en-US" altLang="ja-JP" sz="900" b="1">
            <a:solidFill>
              <a:schemeClr val="dk1"/>
            </a:solidFill>
            <a:effectLst/>
            <a:latin typeface="+mj-ea"/>
            <a:ea typeface="+mj-ea"/>
            <a:cs typeface="+mn-cs"/>
          </a:endParaRPr>
        </a:p>
        <a:p>
          <a:pPr marL="0" marR="0" indent="0" defTabSz="914400" eaLnBrk="1" fontAlgn="auto" latinLnBrk="0" hangingPunct="1">
            <a:lnSpc>
              <a:spcPts val="1100"/>
            </a:lnSpc>
            <a:spcBef>
              <a:spcPts val="0"/>
            </a:spcBef>
            <a:spcAft>
              <a:spcPts val="0"/>
            </a:spcAft>
            <a:buClrTx/>
            <a:buSzTx/>
            <a:buFontTx/>
            <a:buNone/>
            <a:tabLst/>
            <a:defRPr/>
          </a:pPr>
          <a:r>
            <a:rPr lang="en-US" altLang="ja-JP" sz="900">
              <a:solidFill>
                <a:schemeClr val="dk1"/>
              </a:solidFill>
              <a:effectLst/>
              <a:latin typeface="+mj-ea"/>
              <a:ea typeface="+mj-ea"/>
              <a:cs typeface="+mn-cs"/>
            </a:rPr>
            <a:t> </a:t>
          </a:r>
          <a:r>
            <a:rPr lang="ja-JP" altLang="ja-JP" sz="900">
              <a:solidFill>
                <a:schemeClr val="dk1"/>
              </a:solidFill>
              <a:effectLst/>
              <a:latin typeface="+mj-ea"/>
              <a:ea typeface="+mj-ea"/>
              <a:cs typeface="+mn-cs"/>
            </a:rPr>
            <a:t>・</a:t>
          </a:r>
          <a:r>
            <a:rPr lang="en-US" altLang="ja-JP" sz="900">
              <a:solidFill>
                <a:schemeClr val="dk1"/>
              </a:solidFill>
              <a:effectLst/>
              <a:latin typeface="+mj-ea"/>
              <a:ea typeface="+mj-ea"/>
              <a:cs typeface="+mn-cs"/>
            </a:rPr>
            <a:t> </a:t>
          </a:r>
          <a:r>
            <a:rPr lang="ja-JP" altLang="ja-JP" sz="900">
              <a:solidFill>
                <a:schemeClr val="dk1"/>
              </a:solidFill>
              <a:effectLst/>
              <a:latin typeface="+mj-ea"/>
              <a:ea typeface="+mj-ea"/>
              <a:cs typeface="+mn-cs"/>
            </a:rPr>
            <a:t>保険の対象となる株式等について、投資先の政府等により収用や国有化等に関する決定がなされた又は検討がなされている。</a:t>
          </a:r>
        </a:p>
        <a:p>
          <a:pPr>
            <a:lnSpc>
              <a:spcPts val="1100"/>
            </a:lnSpc>
          </a:pPr>
          <a:r>
            <a:rPr lang="en-US" altLang="ja-JP" sz="900">
              <a:solidFill>
                <a:schemeClr val="dk1"/>
              </a:solidFill>
              <a:effectLst/>
              <a:latin typeface="+mj-ea"/>
              <a:ea typeface="+mj-ea"/>
              <a:cs typeface="+mn-cs"/>
            </a:rPr>
            <a:t> </a:t>
          </a:r>
          <a:r>
            <a:rPr lang="ja-JP" altLang="ja-JP" sz="900">
              <a:solidFill>
                <a:schemeClr val="dk1"/>
              </a:solidFill>
              <a:effectLst/>
              <a:latin typeface="+mj-ea"/>
              <a:ea typeface="+mj-ea"/>
              <a:cs typeface="+mn-cs"/>
            </a:rPr>
            <a:t>・</a:t>
          </a:r>
          <a:r>
            <a:rPr lang="en-US" altLang="ja-JP" sz="900">
              <a:solidFill>
                <a:schemeClr val="dk1"/>
              </a:solidFill>
              <a:effectLst/>
              <a:latin typeface="+mj-ea"/>
              <a:ea typeface="+mj-ea"/>
              <a:cs typeface="+mn-cs"/>
            </a:rPr>
            <a:t> </a:t>
          </a:r>
          <a:r>
            <a:rPr lang="ja-JP" altLang="ja-JP" sz="900">
              <a:solidFill>
                <a:schemeClr val="dk1"/>
              </a:solidFill>
              <a:effectLst/>
              <a:latin typeface="+mj-ea"/>
              <a:ea typeface="+mj-ea"/>
              <a:cs typeface="+mn-cs"/>
            </a:rPr>
            <a:t>保険の対象となる被保険投資の相手方又は再投資先の事業について、当該国又は別の外国政府等により、事業の遂行上重要</a:t>
          </a:r>
          <a:endParaRPr lang="en-US" altLang="ja-JP" sz="900">
            <a:solidFill>
              <a:schemeClr val="dk1"/>
            </a:solidFill>
            <a:effectLst/>
            <a:latin typeface="+mj-ea"/>
            <a:ea typeface="+mj-ea"/>
            <a:cs typeface="+mn-cs"/>
          </a:endParaRPr>
        </a:p>
        <a:p>
          <a:pPr>
            <a:lnSpc>
              <a:spcPts val="1100"/>
            </a:lnSpc>
          </a:pPr>
          <a:r>
            <a:rPr lang="en-US" altLang="ja-JP" sz="900">
              <a:solidFill>
                <a:schemeClr val="dk1"/>
              </a:solidFill>
              <a:effectLst/>
              <a:latin typeface="+mj-ea"/>
              <a:ea typeface="+mj-ea"/>
              <a:cs typeface="+mn-cs"/>
            </a:rPr>
            <a:t>    </a:t>
          </a:r>
          <a:r>
            <a:rPr lang="ja-JP" altLang="ja-JP" sz="900">
              <a:solidFill>
                <a:schemeClr val="dk1"/>
              </a:solidFill>
              <a:effectLst/>
              <a:latin typeface="+mj-ea"/>
              <a:ea typeface="+mj-ea"/>
              <a:cs typeface="+mn-cs"/>
            </a:rPr>
            <a:t>な権利・資産等（重要資産等特約の対象資産等を含む）に対する侵害行為がなされた又はなされる兆候がある。</a:t>
          </a:r>
        </a:p>
        <a:p>
          <a:pPr>
            <a:lnSpc>
              <a:spcPts val="1100"/>
            </a:lnSpc>
          </a:pPr>
          <a:r>
            <a:rPr lang="ja-JP" altLang="en-US" sz="900" b="1">
              <a:solidFill>
                <a:schemeClr val="dk1"/>
              </a:solidFill>
              <a:effectLst/>
              <a:latin typeface="+mj-ea"/>
              <a:ea typeface="+mj-ea"/>
              <a:cs typeface="+mn-cs"/>
            </a:rPr>
            <a:t>２．戦争および不可抗力リスク（</a:t>
          </a:r>
          <a:r>
            <a:rPr lang="ja-JP" altLang="ja-JP" sz="900" b="1">
              <a:solidFill>
                <a:schemeClr val="dk1"/>
              </a:solidFill>
              <a:effectLst/>
              <a:latin typeface="+mj-ea"/>
              <a:ea typeface="+mj-ea"/>
              <a:cs typeface="+mn-cs"/>
            </a:rPr>
            <a:t>約款第２条第１項第２号</a:t>
          </a:r>
          <a:r>
            <a:rPr lang="ja-JP" altLang="en-US" sz="900" b="1">
              <a:solidFill>
                <a:schemeClr val="dk1"/>
              </a:solidFill>
              <a:effectLst/>
              <a:latin typeface="+mj-ea"/>
              <a:ea typeface="+mj-ea"/>
              <a:cs typeface="+mn-cs"/>
            </a:rPr>
            <a:t>および</a:t>
          </a:r>
          <a:r>
            <a:rPr lang="ja-JP" altLang="ja-JP" sz="900" b="1">
              <a:solidFill>
                <a:schemeClr val="dk1"/>
              </a:solidFill>
              <a:effectLst/>
              <a:latin typeface="+mj-ea"/>
              <a:ea typeface="+mj-ea"/>
              <a:cs typeface="+mn-cs"/>
            </a:rPr>
            <a:t>第３号の事由</a:t>
          </a:r>
          <a:r>
            <a:rPr lang="ja-JP" altLang="en-US" sz="900" b="1">
              <a:solidFill>
                <a:schemeClr val="dk1"/>
              </a:solidFill>
              <a:effectLst/>
              <a:latin typeface="+mj-ea"/>
              <a:ea typeface="+mj-ea"/>
              <a:cs typeface="+mn-cs"/>
            </a:rPr>
            <a:t>）</a:t>
          </a:r>
          <a:r>
            <a:rPr lang="ja-JP" altLang="ja-JP" sz="900" b="1">
              <a:solidFill>
                <a:schemeClr val="dk1"/>
              </a:solidFill>
              <a:effectLst/>
              <a:latin typeface="+mj-ea"/>
              <a:ea typeface="+mj-ea"/>
              <a:cs typeface="+mn-cs"/>
            </a:rPr>
            <a:t>をてん補対象とする場合</a:t>
          </a:r>
          <a:endParaRPr lang="en-US" altLang="ja-JP" sz="900" b="1">
            <a:solidFill>
              <a:schemeClr val="dk1"/>
            </a:solidFill>
            <a:effectLst/>
            <a:latin typeface="+mj-ea"/>
            <a:ea typeface="+mj-ea"/>
            <a:cs typeface="+mn-cs"/>
          </a:endParaRPr>
        </a:p>
        <a:p>
          <a:pPr>
            <a:lnSpc>
              <a:spcPts val="1100"/>
            </a:lnSpc>
          </a:pPr>
          <a:r>
            <a:rPr lang="ja-JP" altLang="en-US" sz="900">
              <a:solidFill>
                <a:schemeClr val="dk1"/>
              </a:solidFill>
              <a:effectLst/>
              <a:latin typeface="+mj-ea"/>
              <a:ea typeface="+mj-ea"/>
              <a:cs typeface="+mn-cs"/>
            </a:rPr>
            <a:t>　　保険の対象となる被保険投資の相手方又は再投資先の事業に係る資産に第３号の事由に因る損害が発生している又は発生</a:t>
          </a:r>
          <a:endParaRPr lang="en-US" altLang="ja-JP" sz="900">
            <a:solidFill>
              <a:schemeClr val="dk1"/>
            </a:solidFill>
            <a:effectLst/>
            <a:latin typeface="+mj-ea"/>
            <a:ea typeface="+mj-ea"/>
            <a:cs typeface="+mn-cs"/>
          </a:endParaRPr>
        </a:p>
        <a:p>
          <a:pPr>
            <a:lnSpc>
              <a:spcPts val="1100"/>
            </a:lnSpc>
          </a:pPr>
          <a:r>
            <a:rPr lang="en-US" altLang="ja-JP" sz="900">
              <a:solidFill>
                <a:schemeClr val="dk1"/>
              </a:solidFill>
              <a:effectLst/>
              <a:latin typeface="+mj-ea"/>
              <a:ea typeface="+mj-ea"/>
              <a:cs typeface="+mn-cs"/>
            </a:rPr>
            <a:t>    </a:t>
          </a:r>
          <a:r>
            <a:rPr lang="ja-JP" altLang="en-US" sz="900">
              <a:solidFill>
                <a:schemeClr val="dk1"/>
              </a:solidFill>
              <a:effectLst/>
              <a:latin typeface="+mj-ea"/>
              <a:ea typeface="+mj-ea"/>
              <a:cs typeface="+mn-cs"/>
            </a:rPr>
            <a:t>する兆候がある。</a:t>
          </a:r>
          <a:endParaRPr lang="en-US" altLang="ja-JP" sz="900">
            <a:solidFill>
              <a:schemeClr val="dk1"/>
            </a:solidFill>
            <a:effectLst/>
            <a:latin typeface="+mj-ea"/>
            <a:ea typeface="+mj-ea"/>
            <a:cs typeface="+mn-cs"/>
          </a:endParaRPr>
        </a:p>
        <a:p>
          <a:pPr>
            <a:lnSpc>
              <a:spcPts val="1100"/>
            </a:lnSpc>
          </a:pPr>
          <a:r>
            <a:rPr lang="ja-JP" altLang="en-US" sz="900" b="1">
              <a:solidFill>
                <a:schemeClr val="dk1"/>
              </a:solidFill>
              <a:effectLst/>
              <a:latin typeface="+mj-ea"/>
              <a:ea typeface="+mj-ea"/>
              <a:cs typeface="+mn-cs"/>
            </a:rPr>
            <a:t>３．送金リスク（</a:t>
          </a:r>
          <a:r>
            <a:rPr lang="ja-JP" altLang="ja-JP" sz="900" b="1">
              <a:solidFill>
                <a:schemeClr val="dk1"/>
              </a:solidFill>
              <a:effectLst/>
              <a:latin typeface="+mj-ea"/>
              <a:ea typeface="+mj-ea"/>
              <a:cs typeface="+mn-cs"/>
            </a:rPr>
            <a:t>約款第２条第１項第５号の事由</a:t>
          </a:r>
          <a:r>
            <a:rPr lang="ja-JP" altLang="en-US" sz="900" b="1">
              <a:solidFill>
                <a:schemeClr val="dk1"/>
              </a:solidFill>
              <a:effectLst/>
              <a:latin typeface="+mj-ea"/>
              <a:ea typeface="+mj-ea"/>
              <a:cs typeface="+mn-cs"/>
            </a:rPr>
            <a:t>）</a:t>
          </a:r>
          <a:r>
            <a:rPr lang="ja-JP" altLang="ja-JP" sz="900" b="1">
              <a:solidFill>
                <a:schemeClr val="dk1"/>
              </a:solidFill>
              <a:effectLst/>
              <a:latin typeface="+mj-ea"/>
              <a:ea typeface="+mj-ea"/>
              <a:cs typeface="+mn-cs"/>
            </a:rPr>
            <a:t>をてん補対象とする場合</a:t>
          </a:r>
        </a:p>
        <a:p>
          <a:pPr>
            <a:lnSpc>
              <a:spcPts val="1100"/>
            </a:lnSpc>
          </a:pPr>
          <a:r>
            <a:rPr lang="en-US" altLang="ja-JP" sz="900">
              <a:solidFill>
                <a:schemeClr val="dk1"/>
              </a:solidFill>
              <a:effectLst/>
              <a:latin typeface="+mj-ea"/>
              <a:ea typeface="+mj-ea"/>
              <a:cs typeface="+mn-cs"/>
            </a:rPr>
            <a:t> </a:t>
          </a:r>
          <a:r>
            <a:rPr lang="ja-JP" altLang="ja-JP" sz="900">
              <a:solidFill>
                <a:schemeClr val="dk1"/>
              </a:solidFill>
              <a:effectLst/>
              <a:latin typeface="+mj-ea"/>
              <a:ea typeface="+mj-ea"/>
              <a:cs typeface="+mn-cs"/>
            </a:rPr>
            <a:t>・</a:t>
          </a:r>
          <a:r>
            <a:rPr lang="en-US" altLang="ja-JP" sz="900">
              <a:solidFill>
                <a:schemeClr val="dk1"/>
              </a:solidFill>
              <a:effectLst/>
              <a:latin typeface="+mj-ea"/>
              <a:ea typeface="+mj-ea"/>
              <a:cs typeface="+mn-cs"/>
            </a:rPr>
            <a:t> </a:t>
          </a:r>
          <a:r>
            <a:rPr lang="ja-JP" altLang="ja-JP" sz="900">
              <a:solidFill>
                <a:schemeClr val="dk1"/>
              </a:solidFill>
              <a:effectLst/>
              <a:latin typeface="+mj-ea"/>
              <a:ea typeface="+mj-ea"/>
              <a:cs typeface="+mn-cs"/>
            </a:rPr>
            <a:t>投資先国又は保険の対象となる再投資先国において、外国への出資金の引き上げや利益配当に係る外国送金に関する規制が</a:t>
          </a:r>
          <a:endParaRPr lang="en-US" altLang="ja-JP" sz="900">
            <a:solidFill>
              <a:schemeClr val="dk1"/>
            </a:solidFill>
            <a:effectLst/>
            <a:latin typeface="+mj-ea"/>
            <a:ea typeface="+mj-ea"/>
            <a:cs typeface="+mn-cs"/>
          </a:endParaRPr>
        </a:p>
        <a:p>
          <a:pPr>
            <a:lnSpc>
              <a:spcPts val="1100"/>
            </a:lnSpc>
          </a:pPr>
          <a:r>
            <a:rPr lang="en-US" altLang="ja-JP" sz="900">
              <a:solidFill>
                <a:schemeClr val="dk1"/>
              </a:solidFill>
              <a:effectLst/>
              <a:latin typeface="+mj-ea"/>
              <a:ea typeface="+mj-ea"/>
              <a:cs typeface="+mn-cs"/>
            </a:rPr>
            <a:t>    </a:t>
          </a:r>
          <a:r>
            <a:rPr lang="ja-JP" altLang="ja-JP" sz="900">
              <a:solidFill>
                <a:schemeClr val="dk1"/>
              </a:solidFill>
              <a:effectLst/>
              <a:latin typeface="+mj-ea"/>
              <a:ea typeface="+mj-ea"/>
              <a:cs typeface="+mn-cs"/>
            </a:rPr>
            <a:t>強化された又は強化が検討されている。</a:t>
          </a:r>
        </a:p>
        <a:p>
          <a:pPr>
            <a:lnSpc>
              <a:spcPts val="1100"/>
            </a:lnSpc>
          </a:pPr>
          <a:r>
            <a:rPr lang="en-US" altLang="ja-JP" sz="900">
              <a:solidFill>
                <a:schemeClr val="dk1"/>
              </a:solidFill>
              <a:effectLst/>
              <a:latin typeface="+mj-ea"/>
              <a:ea typeface="+mj-ea"/>
              <a:cs typeface="+mn-cs"/>
            </a:rPr>
            <a:t> </a:t>
          </a:r>
          <a:r>
            <a:rPr lang="ja-JP" altLang="ja-JP" sz="900">
              <a:solidFill>
                <a:schemeClr val="dk1"/>
              </a:solidFill>
              <a:effectLst/>
              <a:latin typeface="+mj-ea"/>
              <a:ea typeface="+mj-ea"/>
              <a:cs typeface="+mn-cs"/>
            </a:rPr>
            <a:t>・</a:t>
          </a:r>
          <a:r>
            <a:rPr lang="en-US" altLang="ja-JP" sz="900">
              <a:solidFill>
                <a:schemeClr val="dk1"/>
              </a:solidFill>
              <a:effectLst/>
              <a:latin typeface="+mj-ea"/>
              <a:ea typeface="+mj-ea"/>
              <a:cs typeface="+mn-cs"/>
            </a:rPr>
            <a:t> </a:t>
          </a:r>
          <a:r>
            <a:rPr lang="ja-JP" altLang="ja-JP" sz="900">
              <a:solidFill>
                <a:schemeClr val="dk1"/>
              </a:solidFill>
              <a:effectLst/>
              <a:latin typeface="+mj-ea"/>
              <a:ea typeface="+mj-ea"/>
              <a:cs typeface="+mn-cs"/>
            </a:rPr>
            <a:t>投資先国又は保険の対象となる再投資先国の外国政府等より、外国への出資金の引き上げや利益配当に係る取得済の送金</a:t>
          </a:r>
          <a:endParaRPr lang="en-US" altLang="ja-JP" sz="900">
            <a:solidFill>
              <a:schemeClr val="dk1"/>
            </a:solidFill>
            <a:effectLst/>
            <a:latin typeface="+mj-ea"/>
            <a:ea typeface="+mj-ea"/>
            <a:cs typeface="+mn-cs"/>
          </a:endParaRPr>
        </a:p>
        <a:p>
          <a:r>
            <a:rPr lang="ja-JP" altLang="en-US" sz="900">
              <a:solidFill>
                <a:schemeClr val="dk1"/>
              </a:solidFill>
              <a:effectLst/>
              <a:latin typeface="+mj-ea"/>
              <a:ea typeface="+mj-ea"/>
              <a:cs typeface="+mn-cs"/>
            </a:rPr>
            <a:t>　　</a:t>
          </a:r>
          <a:r>
            <a:rPr lang="ja-JP" altLang="ja-JP" sz="900">
              <a:solidFill>
                <a:schemeClr val="dk1"/>
              </a:solidFill>
              <a:effectLst/>
              <a:latin typeface="+mj-ea"/>
              <a:ea typeface="+mj-ea"/>
              <a:cs typeface="+mn-cs"/>
            </a:rPr>
            <a:t>許可について、取消されようとしている又は取消が検討されている状況にある。</a:t>
          </a:r>
        </a:p>
        <a:p>
          <a:r>
            <a:rPr lang="ja-JP" altLang="en-US" sz="900" b="1">
              <a:solidFill>
                <a:schemeClr val="dk1"/>
              </a:solidFill>
              <a:effectLst/>
              <a:latin typeface="+mj-ea"/>
              <a:ea typeface="+mj-ea"/>
              <a:cs typeface="+mn-cs"/>
            </a:rPr>
            <a:t>４．特約を付帯する場合</a:t>
          </a:r>
          <a:endParaRPr lang="en-US" altLang="ja-JP" sz="900" b="1">
            <a:solidFill>
              <a:schemeClr val="dk1"/>
            </a:solidFill>
            <a:effectLst/>
            <a:latin typeface="+mj-ea"/>
            <a:ea typeface="+mj-ea"/>
            <a:cs typeface="+mn-cs"/>
          </a:endParaRPr>
        </a:p>
        <a:p>
          <a:pPr>
            <a:lnSpc>
              <a:spcPts val="1100"/>
            </a:lnSpc>
          </a:pPr>
          <a:r>
            <a:rPr lang="en-US" altLang="ja-JP" sz="900">
              <a:solidFill>
                <a:schemeClr val="dk1"/>
              </a:solidFill>
              <a:effectLst/>
              <a:latin typeface="+mj-ea"/>
              <a:ea typeface="+mj-ea"/>
              <a:cs typeface="+mn-cs"/>
            </a:rPr>
            <a:t>  </a:t>
          </a:r>
          <a:r>
            <a:rPr lang="ja-JP" altLang="ja-JP" sz="900">
              <a:solidFill>
                <a:schemeClr val="dk1"/>
              </a:solidFill>
              <a:effectLst/>
              <a:latin typeface="+mj-ea"/>
              <a:ea typeface="+mj-ea"/>
              <a:cs typeface="+mn-cs"/>
            </a:rPr>
            <a:t>〔契約違反特約を</a:t>
          </a:r>
          <a:r>
            <a:rPr lang="ja-JP" altLang="en-US" sz="900">
              <a:solidFill>
                <a:schemeClr val="dk1"/>
              </a:solidFill>
              <a:effectLst/>
              <a:latin typeface="+mj-ea"/>
              <a:ea typeface="+mj-ea"/>
              <a:cs typeface="+mn-cs"/>
            </a:rPr>
            <a:t>付帯する</a:t>
          </a:r>
          <a:r>
            <a:rPr lang="ja-JP" altLang="ja-JP" sz="900">
              <a:solidFill>
                <a:schemeClr val="dk1"/>
              </a:solidFill>
              <a:effectLst/>
              <a:latin typeface="+mj-ea"/>
              <a:ea typeface="+mj-ea"/>
              <a:cs typeface="+mn-cs"/>
            </a:rPr>
            <a:t>場合〕</a:t>
          </a:r>
        </a:p>
        <a:p>
          <a:r>
            <a:rPr lang="en-US" altLang="ja-JP" sz="900" baseline="0">
              <a:solidFill>
                <a:schemeClr val="dk1"/>
              </a:solidFill>
              <a:effectLst/>
              <a:latin typeface="+mj-ea"/>
              <a:ea typeface="+mj-ea"/>
              <a:cs typeface="+mn-cs"/>
            </a:rPr>
            <a:t>    </a:t>
          </a:r>
          <a:r>
            <a:rPr lang="ja-JP" altLang="ja-JP" sz="900">
              <a:solidFill>
                <a:schemeClr val="dk1"/>
              </a:solidFill>
              <a:effectLst/>
              <a:latin typeface="+mj-ea"/>
              <a:ea typeface="+mj-ea"/>
              <a:cs typeface="+mn-cs"/>
            </a:rPr>
            <a:t>特約の対象となる契約について、契約相手方である外国政府等により契約不履行が発生している又は発生しそうな状況にある。</a:t>
          </a:r>
        </a:p>
        <a:p>
          <a:r>
            <a:rPr lang="en-US" altLang="ja-JP" sz="900">
              <a:solidFill>
                <a:schemeClr val="dk1"/>
              </a:solidFill>
              <a:effectLst/>
              <a:latin typeface="+mj-ea"/>
              <a:ea typeface="+mj-ea"/>
              <a:cs typeface="+mn-cs"/>
            </a:rPr>
            <a:t>  </a:t>
          </a:r>
          <a:r>
            <a:rPr lang="ja-JP" altLang="ja-JP" sz="900">
              <a:solidFill>
                <a:schemeClr val="dk1"/>
              </a:solidFill>
              <a:effectLst/>
              <a:latin typeface="+mj-ea"/>
              <a:ea typeface="+mj-ea"/>
              <a:cs typeface="+mn-cs"/>
            </a:rPr>
            <a:t>〔政策変更リスク特約を</a:t>
          </a:r>
          <a:r>
            <a:rPr lang="ja-JP" altLang="en-US" sz="900">
              <a:solidFill>
                <a:schemeClr val="dk1"/>
              </a:solidFill>
              <a:effectLst/>
              <a:latin typeface="+mj-ea"/>
              <a:ea typeface="+mj-ea"/>
              <a:cs typeface="+mn-cs"/>
            </a:rPr>
            <a:t>付帯する</a:t>
          </a:r>
          <a:r>
            <a:rPr lang="ja-JP" altLang="ja-JP" sz="900">
              <a:solidFill>
                <a:schemeClr val="dk1"/>
              </a:solidFill>
              <a:effectLst/>
              <a:latin typeface="+mj-ea"/>
              <a:ea typeface="+mj-ea"/>
              <a:cs typeface="+mn-cs"/>
            </a:rPr>
            <a:t>場合〕</a:t>
          </a:r>
        </a:p>
        <a:p>
          <a:pPr>
            <a:lnSpc>
              <a:spcPts val="1100"/>
            </a:lnSpc>
          </a:pPr>
          <a:r>
            <a:rPr lang="en-US" altLang="ja-JP" sz="900" baseline="0">
              <a:solidFill>
                <a:schemeClr val="dk1"/>
              </a:solidFill>
              <a:effectLst/>
              <a:latin typeface="+mj-ea"/>
              <a:ea typeface="+mj-ea"/>
              <a:cs typeface="+mn-cs"/>
            </a:rPr>
            <a:t>    </a:t>
          </a:r>
          <a:r>
            <a:rPr lang="ja-JP" altLang="ja-JP" sz="900">
              <a:solidFill>
                <a:schemeClr val="dk1"/>
              </a:solidFill>
              <a:effectLst/>
              <a:latin typeface="+mj-ea"/>
              <a:ea typeface="+mj-ea"/>
              <a:cs typeface="+mn-cs"/>
            </a:rPr>
            <a:t>特約の対象となる事業地国等の法制度について、当該国政府等が被保険者にとり不利な変更を実施しようとしている又は実施を</a:t>
          </a:r>
          <a:endParaRPr lang="en-US" altLang="ja-JP" sz="900">
            <a:solidFill>
              <a:schemeClr val="dk1"/>
            </a:solidFill>
            <a:effectLst/>
            <a:latin typeface="+mj-ea"/>
            <a:ea typeface="+mj-ea"/>
            <a:cs typeface="+mn-cs"/>
          </a:endParaRPr>
        </a:p>
        <a:p>
          <a:r>
            <a:rPr lang="en-US" altLang="ja-JP" sz="900">
              <a:solidFill>
                <a:schemeClr val="dk1"/>
              </a:solidFill>
              <a:effectLst/>
              <a:latin typeface="+mj-ea"/>
              <a:ea typeface="+mj-ea"/>
              <a:cs typeface="+mn-cs"/>
            </a:rPr>
            <a:t>    </a:t>
          </a:r>
          <a:r>
            <a:rPr lang="ja-JP" altLang="ja-JP" sz="900">
              <a:solidFill>
                <a:schemeClr val="dk1"/>
              </a:solidFill>
              <a:effectLst/>
              <a:latin typeface="+mj-ea"/>
              <a:ea typeface="+mj-ea"/>
              <a:cs typeface="+mn-cs"/>
            </a:rPr>
            <a:t>検討している状況にある。</a:t>
          </a:r>
          <a:endParaRPr lang="en-US" altLang="ja-JP" sz="900">
            <a:solidFill>
              <a:schemeClr val="dk1"/>
            </a:solidFill>
            <a:effectLst/>
            <a:latin typeface="+mj-ea"/>
            <a:ea typeface="+mj-ea"/>
            <a:cs typeface="+mn-cs"/>
          </a:endParaRPr>
        </a:p>
        <a:p>
          <a:r>
            <a:rPr lang="ja-JP" altLang="en-US" sz="900" b="1">
              <a:solidFill>
                <a:schemeClr val="dk1"/>
              </a:solidFill>
              <a:effectLst/>
              <a:latin typeface="+mj-ea"/>
              <a:ea typeface="+mj-ea"/>
              <a:cs typeface="+mn-cs"/>
            </a:rPr>
            <a:t>５．その他</a:t>
          </a:r>
          <a:endParaRPr lang="en-US" altLang="ja-JP" sz="900" b="1">
            <a:solidFill>
              <a:schemeClr val="dk1"/>
            </a:solidFill>
            <a:effectLst/>
            <a:latin typeface="+mj-ea"/>
            <a:ea typeface="+mj-ea"/>
            <a:cs typeface="+mn-cs"/>
          </a:endParaRPr>
        </a:p>
        <a:p>
          <a:r>
            <a:rPr lang="ja-JP" altLang="en-US" sz="900">
              <a:solidFill>
                <a:schemeClr val="dk1"/>
              </a:solidFill>
              <a:effectLst/>
              <a:latin typeface="+mj-ea"/>
              <a:ea typeface="+mj-ea"/>
              <a:cs typeface="+mn-cs"/>
            </a:rPr>
            <a:t>　　その他、損失を受けるおそれのある重要な事実のあることを知ったこと。</a:t>
          </a:r>
          <a:endParaRPr lang="ja-JP" altLang="ja-JP" sz="900">
            <a:solidFill>
              <a:schemeClr val="dk1"/>
            </a:solidFill>
            <a:effectLst/>
            <a:latin typeface="+mj-ea"/>
            <a:ea typeface="+mj-ea"/>
            <a:cs typeface="+mn-cs"/>
          </a:endParaRPr>
        </a:p>
      </xdr:txBody>
    </xdr:sp>
    <xdr:clientData/>
  </xdr:twoCellAnchor>
  <xdr:twoCellAnchor>
    <xdr:from>
      <xdr:col>22</xdr:col>
      <xdr:colOff>400050</xdr:colOff>
      <xdr:row>46</xdr:row>
      <xdr:rowOff>114300</xdr:rowOff>
    </xdr:from>
    <xdr:to>
      <xdr:col>27</xdr:col>
      <xdr:colOff>344775</xdr:colOff>
      <xdr:row>47</xdr:row>
      <xdr:rowOff>82648</xdr:rowOff>
    </xdr:to>
    <xdr:sp macro="" textlink="">
      <xdr:nvSpPr>
        <xdr:cNvPr id="168" name="テキスト ボックス 167">
          <a:extLst>
            <a:ext uri="{FF2B5EF4-FFF2-40B4-BE49-F238E27FC236}">
              <a16:creationId xmlns:a16="http://schemas.microsoft.com/office/drawing/2014/main" id="{3B730B24-A46B-4E57-0F8C-EF867139AEBF}"/>
            </a:ext>
          </a:extLst>
        </xdr:cNvPr>
        <xdr:cNvSpPr txBox="1"/>
      </xdr:nvSpPr>
      <xdr:spPr>
        <a:xfrm>
          <a:off x="7781925" y="11277600"/>
          <a:ext cx="1764000" cy="22552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900"/>
            <a:t>対価（元本）の設定方法</a:t>
          </a:r>
        </a:p>
      </xdr:txBody>
    </xdr:sp>
    <xdr:clientData/>
  </xdr:twoCellAnchor>
  <xdr:twoCellAnchor>
    <xdr:from>
      <xdr:col>0</xdr:col>
      <xdr:colOff>9525</xdr:colOff>
      <xdr:row>164</xdr:row>
      <xdr:rowOff>28574</xdr:rowOff>
    </xdr:from>
    <xdr:to>
      <xdr:col>20</xdr:col>
      <xdr:colOff>485775</xdr:colOff>
      <xdr:row>170</xdr:row>
      <xdr:rowOff>161925</xdr:rowOff>
    </xdr:to>
    <xdr:sp macro="" textlink="">
      <xdr:nvSpPr>
        <xdr:cNvPr id="169" name="正方形/長方形 168">
          <a:extLst>
            <a:ext uri="{FF2B5EF4-FFF2-40B4-BE49-F238E27FC236}">
              <a16:creationId xmlns:a16="http://schemas.microsoft.com/office/drawing/2014/main" id="{21751449-7749-9DFA-2D94-1A156FE1336F}"/>
            </a:ext>
          </a:extLst>
        </xdr:cNvPr>
        <xdr:cNvSpPr/>
      </xdr:nvSpPr>
      <xdr:spPr>
        <a:xfrm>
          <a:off x="9525" y="39833549"/>
          <a:ext cx="8667750" cy="1676401"/>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lnSpc>
              <a:spcPts val="1200"/>
            </a:lnSpc>
          </a:pPr>
          <a:r>
            <a:rPr kumimoji="1" lang="ja-JP" altLang="en-US" sz="1000">
              <a:solidFill>
                <a:schemeClr val="tx1"/>
              </a:solidFill>
            </a:rPr>
            <a:t>＜再保険会社等への情報提供について＞</a:t>
          </a:r>
          <a:endParaRPr kumimoji="1" lang="en-US" altLang="ja-JP" sz="1000">
            <a:solidFill>
              <a:schemeClr val="tx1"/>
            </a:solidFill>
          </a:endParaRPr>
        </a:p>
        <a:p>
          <a:pPr algn="l">
            <a:lnSpc>
              <a:spcPts val="1000"/>
            </a:lnSpc>
          </a:pPr>
          <a:r>
            <a:rPr kumimoji="1" lang="ja-JP" altLang="en-US" sz="900">
              <a:solidFill>
                <a:schemeClr val="tx1"/>
              </a:solidFill>
            </a:rPr>
            <a:t>・貿易保険法</a:t>
          </a:r>
          <a:r>
            <a:rPr kumimoji="1" lang="ja-JP" altLang="en-US" sz="900">
              <a:solidFill>
                <a:schemeClr val="tx1"/>
              </a:solidFill>
              <a:latin typeface="+mn-ea"/>
              <a:ea typeface="+mn-ea"/>
            </a:rPr>
            <a:t>第</a:t>
          </a:r>
          <a:r>
            <a:rPr kumimoji="1" lang="en-US" altLang="ja-JP" sz="900">
              <a:solidFill>
                <a:schemeClr val="tx1"/>
              </a:solidFill>
              <a:latin typeface="+mn-ea"/>
              <a:ea typeface="+mn-ea"/>
            </a:rPr>
            <a:t>13</a:t>
          </a:r>
          <a:r>
            <a:rPr kumimoji="1" lang="ja-JP" altLang="en-US" sz="900">
              <a:solidFill>
                <a:schemeClr val="tx1"/>
              </a:solidFill>
              <a:latin typeface="+mn-ea"/>
              <a:ea typeface="+mn-ea"/>
            </a:rPr>
            <a:t>条において</a:t>
          </a:r>
          <a:r>
            <a:rPr kumimoji="1" lang="ja-JP" altLang="en-US" sz="900">
              <a:solidFill>
                <a:schemeClr val="tx1"/>
              </a:solidFill>
            </a:rPr>
            <a:t>、株式会社日本貿易保険（以下「日本貿易保険」）は、外国法人等を相手方として再保険を行うことを認められています。</a:t>
          </a:r>
        </a:p>
        <a:p>
          <a:pPr algn="l">
            <a:lnSpc>
              <a:spcPts val="1000"/>
            </a:lnSpc>
          </a:pPr>
          <a:r>
            <a:rPr kumimoji="1" lang="ja-JP" altLang="en-US" sz="900">
              <a:solidFill>
                <a:schemeClr val="tx1"/>
              </a:solidFill>
            </a:rPr>
            <a:t>・日本貿易保険は、保険契約に関し、内諾申請者、保険契約者、被保険者、保険金受取人及び保険金請求人からご提供いただいた情報（以下「案件情報」）を、再保険契約の締結、再保険契約に基づく通知及び再保険金の請求のために必要な範囲で、保険契約締結後に再保険会社等（再保険ブローカーを含む。以下同じ。）へ提供することがあります。</a:t>
          </a:r>
        </a:p>
        <a:p>
          <a:pPr algn="l">
            <a:lnSpc>
              <a:spcPts val="1000"/>
            </a:lnSpc>
          </a:pPr>
          <a:r>
            <a:rPr kumimoji="1" lang="ja-JP" altLang="en-US" sz="900">
              <a:solidFill>
                <a:schemeClr val="tx1"/>
              </a:solidFill>
            </a:rPr>
            <a:t>・日本貿易保険は、案件情報を再保険会社等へ提供する際は、当該再保険会社等との間で守秘義務契約を締結する等、情報の保護のために適切な措置を講じます。</a:t>
          </a:r>
        </a:p>
        <a:p>
          <a:pPr algn="l">
            <a:lnSpc>
              <a:spcPts val="1100"/>
            </a:lnSpc>
          </a:pPr>
          <a:r>
            <a:rPr kumimoji="1" lang="ja-JP" altLang="en-US" sz="900">
              <a:solidFill>
                <a:schemeClr val="tx1"/>
              </a:solidFill>
            </a:rPr>
            <a:t>・日本貿易保険から再保険会社等への案件情報の提供に関し日本貿易保険との事前協議が必要な場合は、別添「再保険会社等への情報開示に係る事前協議依頼書」を保険申込書に添えてご提出ください。</a:t>
          </a:r>
        </a:p>
      </xdr:txBody>
    </xdr:sp>
    <xdr:clientData/>
  </xdr:twoCellAnchor>
  <xdr:twoCellAnchor>
    <xdr:from>
      <xdr:col>22</xdr:col>
      <xdr:colOff>390525</xdr:colOff>
      <xdr:row>158</xdr:row>
      <xdr:rowOff>104775</xdr:rowOff>
    </xdr:from>
    <xdr:to>
      <xdr:col>44</xdr:col>
      <xdr:colOff>257175</xdr:colOff>
      <xdr:row>160</xdr:row>
      <xdr:rowOff>66675</xdr:rowOff>
    </xdr:to>
    <xdr:sp macro="" textlink="">
      <xdr:nvSpPr>
        <xdr:cNvPr id="170" name="正方形/長方形 169">
          <a:extLst>
            <a:ext uri="{FF2B5EF4-FFF2-40B4-BE49-F238E27FC236}">
              <a16:creationId xmlns:a16="http://schemas.microsoft.com/office/drawing/2014/main" id="{BC51456A-ADBB-5979-56A4-09F49C56E7E4}"/>
            </a:ext>
          </a:extLst>
        </xdr:cNvPr>
        <xdr:cNvSpPr/>
      </xdr:nvSpPr>
      <xdr:spPr>
        <a:xfrm>
          <a:off x="7953375" y="39471600"/>
          <a:ext cx="7677150" cy="476250"/>
        </a:xfrm>
        <a:prstGeom prst="rect">
          <a:avLst/>
        </a:prstGeom>
        <a:solidFill>
          <a:schemeClr val="bg1"/>
        </a:solidFill>
        <a:ln w="952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000"/>
            </a:lnSpc>
          </a:pPr>
          <a:r>
            <a:rPr kumimoji="1" lang="ja-JP" altLang="en-US" sz="900">
              <a:solidFill>
                <a:schemeClr val="tx1"/>
              </a:solidFill>
            </a:rPr>
            <a:t>保険契約に関しご提供頂いた情報の再保険会社等への提供について、日本貿易保険との事前協議が必要な場合は、別添３「再保険会社等への情報開示に係る事前協議依頼書」を保険申込書に添えてご提出ください。</a:t>
          </a:r>
        </a:p>
        <a:p>
          <a:pPr algn="l">
            <a:lnSpc>
              <a:spcPts val="1000"/>
            </a:lnSpc>
          </a:pPr>
          <a:endParaRPr kumimoji="1" lang="ja-JP" altLang="en-US" sz="900">
            <a:solidFill>
              <a:schemeClr val="tx1"/>
            </a:solidFill>
          </a:endParaRPr>
        </a:p>
      </xdr:txBody>
    </xdr:sp>
    <xdr:clientData/>
  </xdr:twoCellAnchor>
  <xdr:twoCellAnchor>
    <xdr:from>
      <xdr:col>16</xdr:col>
      <xdr:colOff>95250</xdr:colOff>
      <xdr:row>46</xdr:row>
      <xdr:rowOff>9525</xdr:rowOff>
    </xdr:from>
    <xdr:to>
      <xdr:col>17</xdr:col>
      <xdr:colOff>228600</xdr:colOff>
      <xdr:row>47</xdr:row>
      <xdr:rowOff>4350</xdr:rowOff>
    </xdr:to>
    <xdr:sp macro="" textlink="">
      <xdr:nvSpPr>
        <xdr:cNvPr id="14336" name="テキスト ボックス 14335">
          <a:extLst>
            <a:ext uri="{FF2B5EF4-FFF2-40B4-BE49-F238E27FC236}">
              <a16:creationId xmlns:a16="http://schemas.microsoft.com/office/drawing/2014/main" id="{7020C011-DB2C-F6C1-29E4-B4AFD1A0B1EA}"/>
            </a:ext>
          </a:extLst>
        </xdr:cNvPr>
        <xdr:cNvSpPr txBox="1"/>
      </xdr:nvSpPr>
      <xdr:spPr>
        <a:xfrm>
          <a:off x="5581650" y="11172825"/>
          <a:ext cx="476250" cy="25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単体</a:t>
          </a:r>
        </a:p>
      </xdr:txBody>
    </xdr:sp>
    <xdr:clientData/>
  </xdr:twoCellAnchor>
  <xdr:twoCellAnchor>
    <xdr:from>
      <xdr:col>17</xdr:col>
      <xdr:colOff>323850</xdr:colOff>
      <xdr:row>46</xdr:row>
      <xdr:rowOff>9525</xdr:rowOff>
    </xdr:from>
    <xdr:to>
      <xdr:col>19</xdr:col>
      <xdr:colOff>114300</xdr:colOff>
      <xdr:row>47</xdr:row>
      <xdr:rowOff>4350</xdr:rowOff>
    </xdr:to>
    <xdr:sp macro="" textlink="">
      <xdr:nvSpPr>
        <xdr:cNvPr id="171" name="テキスト ボックス 170">
          <a:extLst>
            <a:ext uri="{FF2B5EF4-FFF2-40B4-BE49-F238E27FC236}">
              <a16:creationId xmlns:a16="http://schemas.microsoft.com/office/drawing/2014/main" id="{D8D6905E-DD52-DBAA-78B7-FE56E06CD92C}"/>
            </a:ext>
          </a:extLst>
        </xdr:cNvPr>
        <xdr:cNvSpPr txBox="1"/>
      </xdr:nvSpPr>
      <xdr:spPr>
        <a:xfrm>
          <a:off x="6153150" y="11172825"/>
          <a:ext cx="476250" cy="25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連結</a:t>
          </a:r>
        </a:p>
      </xdr:txBody>
    </xdr:sp>
    <xdr:clientData/>
  </xdr:twoCellAnchor>
  <mc:AlternateContent xmlns:mc="http://schemas.openxmlformats.org/markup-compatibility/2006">
    <mc:Choice xmlns:a14="http://schemas.microsoft.com/office/drawing/2010/main" Requires="a14">
      <xdr:twoCellAnchor editAs="oneCell">
        <xdr:from>
          <xdr:col>15</xdr:col>
          <xdr:colOff>323850</xdr:colOff>
          <xdr:row>46</xdr:row>
          <xdr:rowOff>9525</xdr:rowOff>
        </xdr:from>
        <xdr:to>
          <xdr:col>16</xdr:col>
          <xdr:colOff>190500</xdr:colOff>
          <xdr:row>47</xdr:row>
          <xdr:rowOff>0</xdr:rowOff>
        </xdr:to>
        <xdr:sp macro="" textlink="">
          <xdr:nvSpPr>
            <xdr:cNvPr id="18401" name="Option Button 3041" hidden="1">
              <a:extLst>
                <a:ext uri="{63B3BB69-23CF-44E3-9099-C40C66FF867C}">
                  <a14:compatExt spid="_x0000_s18401"/>
                </a:ext>
                <a:ext uri="{FF2B5EF4-FFF2-40B4-BE49-F238E27FC236}">
                  <a16:creationId xmlns:a16="http://schemas.microsoft.com/office/drawing/2014/main" id="{00000000-0008-0000-0000-0000E1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209550</xdr:colOff>
          <xdr:row>46</xdr:row>
          <xdr:rowOff>9525</xdr:rowOff>
        </xdr:from>
        <xdr:to>
          <xdr:col>18</xdr:col>
          <xdr:colOff>76200</xdr:colOff>
          <xdr:row>47</xdr:row>
          <xdr:rowOff>0</xdr:rowOff>
        </xdr:to>
        <xdr:sp macro="" textlink="">
          <xdr:nvSpPr>
            <xdr:cNvPr id="18402" name="Option Button 3042" hidden="1">
              <a:extLst>
                <a:ext uri="{63B3BB69-23CF-44E3-9099-C40C66FF867C}">
                  <a14:compatExt spid="_x0000_s18402"/>
                </a:ext>
                <a:ext uri="{FF2B5EF4-FFF2-40B4-BE49-F238E27FC236}">
                  <a16:creationId xmlns:a16="http://schemas.microsoft.com/office/drawing/2014/main" id="{00000000-0008-0000-0000-0000E2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171450</xdr:colOff>
          <xdr:row>45</xdr:row>
          <xdr:rowOff>171450</xdr:rowOff>
        </xdr:from>
        <xdr:to>
          <xdr:col>18</xdr:col>
          <xdr:colOff>152400</xdr:colOff>
          <xdr:row>47</xdr:row>
          <xdr:rowOff>76200</xdr:rowOff>
        </xdr:to>
        <xdr:sp macro="" textlink="">
          <xdr:nvSpPr>
            <xdr:cNvPr id="18403" name="Group Box 3043" hidden="1">
              <a:extLst>
                <a:ext uri="{63B3BB69-23CF-44E3-9099-C40C66FF867C}">
                  <a14:compatExt spid="_x0000_s18403"/>
                </a:ext>
                <a:ext uri="{FF2B5EF4-FFF2-40B4-BE49-F238E27FC236}">
                  <a16:creationId xmlns:a16="http://schemas.microsoft.com/office/drawing/2014/main" id="{00000000-0008-0000-0000-0000E347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3043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71</xdr:row>
          <xdr:rowOff>9525</xdr:rowOff>
        </xdr:from>
        <xdr:to>
          <xdr:col>9</xdr:col>
          <xdr:colOff>304800</xdr:colOff>
          <xdr:row>71</xdr:row>
          <xdr:rowOff>247650</xdr:rowOff>
        </xdr:to>
        <xdr:sp macro="" textlink="">
          <xdr:nvSpPr>
            <xdr:cNvPr id="19166" name="Check Box 3806" descr="申込人と同じ" hidden="1">
              <a:extLst>
                <a:ext uri="{63B3BB69-23CF-44E3-9099-C40C66FF867C}">
                  <a14:compatExt spid="_x0000_s19166"/>
                </a:ext>
                <a:ext uri="{FF2B5EF4-FFF2-40B4-BE49-F238E27FC236}">
                  <a16:creationId xmlns:a16="http://schemas.microsoft.com/office/drawing/2014/main" id="{00000000-0008-0000-0000-0000D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無し</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71</xdr:row>
          <xdr:rowOff>9525</xdr:rowOff>
        </xdr:from>
        <xdr:to>
          <xdr:col>14</xdr:col>
          <xdr:colOff>238125</xdr:colOff>
          <xdr:row>71</xdr:row>
          <xdr:rowOff>247650</xdr:rowOff>
        </xdr:to>
        <xdr:sp macro="" textlink="">
          <xdr:nvSpPr>
            <xdr:cNvPr id="19167" name="Check Box 3807" descr="申込人と同じ" hidden="1">
              <a:extLst>
                <a:ext uri="{63B3BB69-23CF-44E3-9099-C40C66FF867C}">
                  <a14:compatExt spid="_x0000_s19167"/>
                </a:ext>
                <a:ext uri="{FF2B5EF4-FFF2-40B4-BE49-F238E27FC236}">
                  <a16:creationId xmlns:a16="http://schemas.microsoft.com/office/drawing/2014/main" id="{00000000-0008-0000-0000-0000DF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有り （別添２をご記入ください。）</a:t>
              </a:r>
            </a:p>
          </xdr:txBody>
        </xdr:sp>
        <xdr:clientData fLocksWithSheet="0"/>
      </xdr:twoCellAnchor>
    </mc:Choice>
    <mc:Fallback/>
  </mc:AlternateContent>
  <xdr:twoCellAnchor>
    <xdr:from>
      <xdr:col>22</xdr:col>
      <xdr:colOff>400050</xdr:colOff>
      <xdr:row>77</xdr:row>
      <xdr:rowOff>152400</xdr:rowOff>
    </xdr:from>
    <xdr:to>
      <xdr:col>26</xdr:col>
      <xdr:colOff>9525</xdr:colOff>
      <xdr:row>78</xdr:row>
      <xdr:rowOff>111225</xdr:rowOff>
    </xdr:to>
    <xdr:sp macro="" textlink="">
      <xdr:nvSpPr>
        <xdr:cNvPr id="178" name="テキスト ボックス 177">
          <a:extLst>
            <a:ext uri="{FF2B5EF4-FFF2-40B4-BE49-F238E27FC236}">
              <a16:creationId xmlns:a16="http://schemas.microsoft.com/office/drawing/2014/main" id="{4996AC11-4377-5B15-25D6-55B95B2D1565}"/>
            </a:ext>
          </a:extLst>
        </xdr:cNvPr>
        <xdr:cNvSpPr txBox="1"/>
      </xdr:nvSpPr>
      <xdr:spPr>
        <a:xfrm>
          <a:off x="7781925" y="18688050"/>
          <a:ext cx="1076325"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900"/>
            <a:t>てん補範囲</a:t>
          </a:r>
        </a:p>
      </xdr:txBody>
    </xdr:sp>
    <xdr:clientData/>
  </xdr:twoCellAnchor>
  <mc:AlternateContent xmlns:mc="http://schemas.openxmlformats.org/markup-compatibility/2006">
    <mc:Choice xmlns:a14="http://schemas.microsoft.com/office/drawing/2010/main" Requires="a14">
      <xdr:twoCellAnchor editAs="oneCell">
        <xdr:from>
          <xdr:col>8</xdr:col>
          <xdr:colOff>66675</xdr:colOff>
          <xdr:row>70</xdr:row>
          <xdr:rowOff>9525</xdr:rowOff>
        </xdr:from>
        <xdr:to>
          <xdr:col>9</xdr:col>
          <xdr:colOff>304800</xdr:colOff>
          <xdr:row>70</xdr:row>
          <xdr:rowOff>247650</xdr:rowOff>
        </xdr:to>
        <xdr:sp macro="" textlink="">
          <xdr:nvSpPr>
            <xdr:cNvPr id="19294" name="Check Box 3934" descr="申込人と同じ" hidden="1">
              <a:extLst>
                <a:ext uri="{63B3BB69-23CF-44E3-9099-C40C66FF867C}">
                  <a14:compatExt spid="_x0000_s19294"/>
                </a:ext>
                <a:ext uri="{FF2B5EF4-FFF2-40B4-BE49-F238E27FC236}">
                  <a16:creationId xmlns:a16="http://schemas.microsoft.com/office/drawing/2014/main" id="{00000000-0008-0000-0000-00005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無し</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70</xdr:row>
          <xdr:rowOff>9525</xdr:rowOff>
        </xdr:from>
        <xdr:to>
          <xdr:col>17</xdr:col>
          <xdr:colOff>219075</xdr:colOff>
          <xdr:row>70</xdr:row>
          <xdr:rowOff>247650</xdr:rowOff>
        </xdr:to>
        <xdr:sp macro="" textlink="">
          <xdr:nvSpPr>
            <xdr:cNvPr id="19295" name="Check Box 3935" descr="申込人と同じ" hidden="1">
              <a:extLst>
                <a:ext uri="{63B3BB69-23CF-44E3-9099-C40C66FF867C}">
                  <a14:compatExt spid="_x0000_s19295"/>
                </a:ext>
                <a:ext uri="{FF2B5EF4-FFF2-40B4-BE49-F238E27FC236}">
                  <a16:creationId xmlns:a16="http://schemas.microsoft.com/office/drawing/2014/main" id="{00000000-0008-0000-0000-00005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有り （別添１をご記入ください。）</a:t>
              </a:r>
            </a:p>
          </xdr:txBody>
        </xdr:sp>
        <xdr:clientData fLocksWithSheet="0"/>
      </xdr:twoCellAnchor>
    </mc:Choice>
    <mc:Fallback/>
  </mc:AlternateContent>
  <xdr:twoCellAnchor>
    <xdr:from>
      <xdr:col>23</xdr:col>
      <xdr:colOff>7845</xdr:colOff>
      <xdr:row>96</xdr:row>
      <xdr:rowOff>123265</xdr:rowOff>
    </xdr:from>
    <xdr:to>
      <xdr:col>28</xdr:col>
      <xdr:colOff>338762</xdr:colOff>
      <xdr:row>97</xdr:row>
      <xdr:rowOff>76486</xdr:rowOff>
    </xdr:to>
    <xdr:sp macro="" textlink="">
      <xdr:nvSpPr>
        <xdr:cNvPr id="184" name="テキスト ボックス 183">
          <a:extLst>
            <a:ext uri="{FF2B5EF4-FFF2-40B4-BE49-F238E27FC236}">
              <a16:creationId xmlns:a16="http://schemas.microsoft.com/office/drawing/2014/main" id="{D42FEAEC-919D-FEC2-442D-F00A318C67F9}"/>
            </a:ext>
          </a:extLst>
        </xdr:cNvPr>
        <xdr:cNvSpPr txBox="1"/>
      </xdr:nvSpPr>
      <xdr:spPr>
        <a:xfrm>
          <a:off x="9409580" y="22770353"/>
          <a:ext cx="2067829" cy="21095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900"/>
            <a:t>保険の目的等に係る担保権の設定</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24</xdr:col>
      <xdr:colOff>28577</xdr:colOff>
      <xdr:row>6</xdr:row>
      <xdr:rowOff>238125</xdr:rowOff>
    </xdr:from>
    <xdr:to>
      <xdr:col>26</xdr:col>
      <xdr:colOff>38101</xdr:colOff>
      <xdr:row>7</xdr:row>
      <xdr:rowOff>206475</xdr:rowOff>
    </xdr:to>
    <xdr:sp macro="" textlink="">
      <xdr:nvSpPr>
        <xdr:cNvPr id="9" name="テキスト ボックス 8">
          <a:extLst>
            <a:ext uri="{FF2B5EF4-FFF2-40B4-BE49-F238E27FC236}">
              <a16:creationId xmlns:a16="http://schemas.microsoft.com/office/drawing/2014/main" id="{8A28CFDE-1FC4-E948-9E08-B5F8D38FC4F9}"/>
            </a:ext>
          </a:extLst>
        </xdr:cNvPr>
        <xdr:cNvSpPr txBox="1"/>
      </xdr:nvSpPr>
      <xdr:spPr>
        <a:xfrm>
          <a:off x="7820027" y="1285875"/>
          <a:ext cx="714374"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900"/>
            <a:t>国名</a:t>
          </a:r>
        </a:p>
      </xdr:txBody>
    </xdr:sp>
    <xdr:clientData/>
  </xdr:twoCellAnchor>
  <xdr:oneCellAnchor>
    <xdr:from>
      <xdr:col>23</xdr:col>
      <xdr:colOff>0</xdr:colOff>
      <xdr:row>0</xdr:row>
      <xdr:rowOff>0</xdr:rowOff>
    </xdr:from>
    <xdr:ext cx="7677149" cy="1085850"/>
    <xdr:sp macro="" textlink="">
      <xdr:nvSpPr>
        <xdr:cNvPr id="16" name="テキスト ボックス 15">
          <a:extLst>
            <a:ext uri="{FF2B5EF4-FFF2-40B4-BE49-F238E27FC236}">
              <a16:creationId xmlns:a16="http://schemas.microsoft.com/office/drawing/2014/main" id="{07642C59-89BC-8AAD-52AC-D296AADB0428}"/>
            </a:ext>
          </a:extLst>
        </xdr:cNvPr>
        <xdr:cNvSpPr txBox="1"/>
      </xdr:nvSpPr>
      <xdr:spPr>
        <a:xfrm>
          <a:off x="7515225" y="0"/>
          <a:ext cx="7677149" cy="10858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1">
              <a:solidFill>
                <a:srgbClr val="0000FF"/>
              </a:solidFill>
              <a:latin typeface="+mn-lt"/>
              <a:ea typeface="+mn-ea"/>
              <a:cs typeface="+mn-cs"/>
            </a:rPr>
            <a:t>・ </a:t>
          </a:r>
          <a:r>
            <a:rPr kumimoji="1" lang="ja-JP" altLang="en-US" sz="1100" b="1">
              <a:solidFill>
                <a:srgbClr val="0000FF"/>
              </a:solidFill>
              <a:latin typeface="+mn-lt"/>
              <a:ea typeface="+mn-ea"/>
              <a:cs typeface="+mn-cs"/>
            </a:rPr>
            <a:t>投資先企業</a:t>
          </a:r>
          <a:r>
            <a:rPr kumimoji="1" lang="ja-JP" altLang="ja-JP" sz="1100" b="1">
              <a:solidFill>
                <a:srgbClr val="0000FF"/>
              </a:solidFill>
              <a:latin typeface="+mn-lt"/>
              <a:ea typeface="+mn-ea"/>
              <a:cs typeface="+mn-cs"/>
            </a:rPr>
            <a:t>（被保険投資の相手方）が</a:t>
          </a:r>
          <a:r>
            <a:rPr kumimoji="1" lang="ja-JP" altLang="en-US" sz="1100" b="1">
              <a:solidFill>
                <a:srgbClr val="0000FF"/>
              </a:solidFill>
              <a:latin typeface="+mn-lt"/>
              <a:ea typeface="+mn-ea"/>
              <a:cs typeface="+mn-cs"/>
            </a:rPr>
            <a:t>当該所在国以外の国又は地域において</a:t>
          </a:r>
          <a:r>
            <a:rPr kumimoji="1" lang="ja-JP" altLang="ja-JP" sz="1100" b="1">
              <a:solidFill>
                <a:srgbClr val="0000FF"/>
              </a:solidFill>
              <a:latin typeface="+mn-lt"/>
              <a:ea typeface="+mn-ea"/>
              <a:cs typeface="+mn-cs"/>
            </a:rPr>
            <a:t>（部分損失（のみ）特約</a:t>
          </a:r>
          <a:r>
            <a:rPr kumimoji="1" lang="ja-JP" altLang="en-US" sz="1100" b="1">
              <a:solidFill>
                <a:srgbClr val="0000FF"/>
              </a:solidFill>
              <a:latin typeface="+mn-lt"/>
              <a:ea typeface="+mn-ea"/>
              <a:cs typeface="+mn-cs"/>
            </a:rPr>
            <a:t>又は事業拠点等特約</a:t>
          </a:r>
          <a:r>
            <a:rPr kumimoji="1" lang="ja-JP" altLang="ja-JP" sz="1100" b="1">
              <a:solidFill>
                <a:srgbClr val="0000FF"/>
              </a:solidFill>
              <a:latin typeface="+mn-lt"/>
              <a:ea typeface="+mn-ea"/>
              <a:cs typeface="+mn-cs"/>
            </a:rPr>
            <a:t>を付帯する場合は</a:t>
          </a:r>
          <a:r>
            <a:rPr kumimoji="1" lang="ja-JP" altLang="en-US" sz="1100" b="1">
              <a:solidFill>
                <a:srgbClr val="0000FF"/>
              </a:solidFill>
              <a:latin typeface="+mn-lt"/>
              <a:ea typeface="+mn-ea"/>
              <a:cs typeface="+mn-cs"/>
            </a:rPr>
            <a:t>特約対象</a:t>
          </a:r>
          <a:r>
            <a:rPr kumimoji="1" lang="ja-JP" altLang="ja-JP" sz="1100" b="1">
              <a:solidFill>
                <a:srgbClr val="0000FF"/>
              </a:solidFill>
              <a:latin typeface="+mn-lt"/>
              <a:ea typeface="+mn-ea"/>
              <a:cs typeface="+mn-cs"/>
            </a:rPr>
            <a:t>企業の所在地国も含む。）</a:t>
          </a:r>
          <a:r>
            <a:rPr kumimoji="1" lang="ja-JP" altLang="en-US" sz="1100" b="1">
              <a:solidFill>
                <a:srgbClr val="0000FF"/>
              </a:solidFill>
              <a:latin typeface="+mn-lt"/>
              <a:ea typeface="+mn-ea"/>
              <a:cs typeface="+mn-cs"/>
            </a:rPr>
            <a:t>、事業遂行上特に重要な資産等（主要な事業資産等）を保有する場合であって、当該国又は地域におけるリスクについても保険カバーを希望される場合は、こちらの別添を保険申込書本体に必ず添付してください。</a:t>
          </a:r>
          <a:endParaRPr kumimoji="1" lang="en-US" altLang="ja-JP" sz="1100" b="1">
            <a:solidFill>
              <a:srgbClr val="0000FF"/>
            </a:solidFill>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1">
              <a:solidFill>
                <a:srgbClr val="FF0000"/>
              </a:solidFill>
              <a:effectLst/>
              <a:latin typeface="+mn-lt"/>
              <a:ea typeface="+mn-ea"/>
              <a:cs typeface="+mn-cs"/>
            </a:rPr>
            <a:t>　</a:t>
          </a:r>
          <a:r>
            <a:rPr kumimoji="1" lang="en-US" altLang="ja-JP" sz="1100" b="1">
              <a:solidFill>
                <a:srgbClr val="FF0000"/>
              </a:solidFill>
              <a:effectLst/>
              <a:latin typeface="+mn-lt"/>
              <a:ea typeface="+mn-ea"/>
              <a:cs typeface="+mn-cs"/>
            </a:rPr>
            <a:t>※</a:t>
          </a:r>
          <a:r>
            <a:rPr kumimoji="1" lang="ja-JP" altLang="ja-JP" sz="1100" b="1">
              <a:solidFill>
                <a:srgbClr val="FF0000"/>
              </a:solidFill>
              <a:effectLst/>
              <a:latin typeface="+mn-lt"/>
              <a:ea typeface="+mn-ea"/>
              <a:cs typeface="+mn-cs"/>
            </a:rPr>
            <a:t>本紙は、記入要領部分を除いて印刷したうえで捺印したものをご提出ください</a:t>
          </a:r>
          <a:endParaRPr kumimoji="1" lang="en-US" altLang="ja-JP" sz="1100" b="1">
            <a:solidFill>
              <a:srgbClr val="FF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1">
            <a:solidFill>
              <a:srgbClr val="FF0000"/>
            </a:solidFill>
            <a:effectLst/>
            <a:latin typeface="+mn-lt"/>
            <a:ea typeface="+mn-ea"/>
            <a:cs typeface="+mn-cs"/>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17</xdr:col>
      <xdr:colOff>47624</xdr:colOff>
      <xdr:row>10</xdr:row>
      <xdr:rowOff>28575</xdr:rowOff>
    </xdr:from>
    <xdr:to>
      <xdr:col>21</xdr:col>
      <xdr:colOff>314325</xdr:colOff>
      <xdr:row>12</xdr:row>
      <xdr:rowOff>38100</xdr:rowOff>
    </xdr:to>
    <xdr:sp macro="" textlink="">
      <xdr:nvSpPr>
        <xdr:cNvPr id="4" name="テキスト ボックス 3">
          <a:extLst>
            <a:ext uri="{FF2B5EF4-FFF2-40B4-BE49-F238E27FC236}">
              <a16:creationId xmlns:a16="http://schemas.microsoft.com/office/drawing/2014/main" id="{3923CDAF-624F-B627-F568-BED56A13D0B3}"/>
            </a:ext>
          </a:extLst>
        </xdr:cNvPr>
        <xdr:cNvSpPr txBox="1"/>
      </xdr:nvSpPr>
      <xdr:spPr>
        <a:xfrm>
          <a:off x="5714999" y="2314575"/>
          <a:ext cx="1600201" cy="4191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kumimoji="1" lang="ja-JP" altLang="en-US" sz="800">
              <a:solidFill>
                <a:srgbClr val="0000FF"/>
              </a:solidFill>
              <a:latin typeface="+mj-ea"/>
              <a:ea typeface="+mj-ea"/>
            </a:rPr>
            <a:t>株式取得前の投資先の監査済</a:t>
          </a:r>
          <a:r>
            <a:rPr kumimoji="1" lang="en-US" altLang="ja-JP" sz="800">
              <a:solidFill>
                <a:srgbClr val="0000FF"/>
              </a:solidFill>
              <a:latin typeface="+mj-ea"/>
              <a:ea typeface="+mj-ea"/>
            </a:rPr>
            <a:t>FS</a:t>
          </a:r>
        </a:p>
      </xdr:txBody>
    </xdr:sp>
    <xdr:clientData/>
  </xdr:twoCellAnchor>
  <xdr:twoCellAnchor>
    <xdr:from>
      <xdr:col>17</xdr:col>
      <xdr:colOff>47624</xdr:colOff>
      <xdr:row>14</xdr:row>
      <xdr:rowOff>28575</xdr:rowOff>
    </xdr:from>
    <xdr:to>
      <xdr:col>21</xdr:col>
      <xdr:colOff>314325</xdr:colOff>
      <xdr:row>16</xdr:row>
      <xdr:rowOff>38100</xdr:rowOff>
    </xdr:to>
    <xdr:sp macro="" textlink="">
      <xdr:nvSpPr>
        <xdr:cNvPr id="5" name="テキスト ボックス 4">
          <a:extLst>
            <a:ext uri="{FF2B5EF4-FFF2-40B4-BE49-F238E27FC236}">
              <a16:creationId xmlns:a16="http://schemas.microsoft.com/office/drawing/2014/main" id="{D44F6C64-7B21-138E-A091-402A6D1A60C2}"/>
            </a:ext>
          </a:extLst>
        </xdr:cNvPr>
        <xdr:cNvSpPr txBox="1"/>
      </xdr:nvSpPr>
      <xdr:spPr>
        <a:xfrm>
          <a:off x="5714999" y="3219450"/>
          <a:ext cx="1600201" cy="5048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kumimoji="1" lang="ja-JP" altLang="en-US" sz="800">
              <a:solidFill>
                <a:srgbClr val="0000FF"/>
              </a:solidFill>
              <a:latin typeface="+mj-ea"/>
              <a:ea typeface="+mj-ea"/>
            </a:rPr>
            <a:t>投資に関する契約書等</a:t>
          </a:r>
          <a:endParaRPr kumimoji="1" lang="en-US" altLang="ja-JP" sz="800">
            <a:solidFill>
              <a:srgbClr val="0000FF"/>
            </a:solidFill>
            <a:latin typeface="+mj-ea"/>
            <a:ea typeface="+mj-ea"/>
          </a:endParaRPr>
        </a:p>
      </xdr:txBody>
    </xdr:sp>
    <xdr:clientData/>
  </xdr:twoCellAnchor>
  <xdr:twoCellAnchor>
    <xdr:from>
      <xdr:col>17</xdr:col>
      <xdr:colOff>47624</xdr:colOff>
      <xdr:row>18</xdr:row>
      <xdr:rowOff>28575</xdr:rowOff>
    </xdr:from>
    <xdr:to>
      <xdr:col>21</xdr:col>
      <xdr:colOff>314325</xdr:colOff>
      <xdr:row>20</xdr:row>
      <xdr:rowOff>38100</xdr:rowOff>
    </xdr:to>
    <xdr:sp macro="" textlink="">
      <xdr:nvSpPr>
        <xdr:cNvPr id="6" name="テキスト ボックス 5">
          <a:extLst>
            <a:ext uri="{FF2B5EF4-FFF2-40B4-BE49-F238E27FC236}">
              <a16:creationId xmlns:a16="http://schemas.microsoft.com/office/drawing/2014/main" id="{4268636A-5F58-5AB8-2360-F5E2D9E45260}"/>
            </a:ext>
          </a:extLst>
        </xdr:cNvPr>
        <xdr:cNvSpPr txBox="1"/>
      </xdr:nvSpPr>
      <xdr:spPr>
        <a:xfrm>
          <a:off x="5714999" y="4210050"/>
          <a:ext cx="1600201" cy="4191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kumimoji="1" lang="ja-JP" altLang="en-US" sz="800">
              <a:solidFill>
                <a:srgbClr val="0000FF"/>
              </a:solidFill>
              <a:latin typeface="+mj-ea"/>
              <a:ea typeface="+mj-ea"/>
            </a:rPr>
            <a:t>株式取得後の投資先の監査済</a:t>
          </a:r>
          <a:r>
            <a:rPr kumimoji="1" lang="en-US" altLang="ja-JP" sz="800">
              <a:solidFill>
                <a:srgbClr val="0000FF"/>
              </a:solidFill>
              <a:latin typeface="+mj-ea"/>
              <a:ea typeface="+mj-ea"/>
            </a:rPr>
            <a:t>FS</a:t>
          </a:r>
          <a:r>
            <a:rPr kumimoji="1" lang="ja-JP" altLang="en-US" sz="800">
              <a:solidFill>
                <a:srgbClr val="0000FF"/>
              </a:solidFill>
              <a:latin typeface="+mj-ea"/>
              <a:ea typeface="+mj-ea"/>
            </a:rPr>
            <a:t>、投資に関する契約書等</a:t>
          </a:r>
          <a:endParaRPr kumimoji="1" lang="en-US" altLang="ja-JP" sz="800">
            <a:solidFill>
              <a:srgbClr val="0000FF"/>
            </a:solidFill>
            <a:latin typeface="+mj-ea"/>
            <a:ea typeface="+mj-ea"/>
          </a:endParaRPr>
        </a:p>
      </xdr:txBody>
    </xdr:sp>
    <xdr:clientData/>
  </xdr:twoCellAnchor>
  <xdr:twoCellAnchor>
    <xdr:from>
      <xdr:col>17</xdr:col>
      <xdr:colOff>47624</xdr:colOff>
      <xdr:row>22</xdr:row>
      <xdr:rowOff>28575</xdr:rowOff>
    </xdr:from>
    <xdr:to>
      <xdr:col>21</xdr:col>
      <xdr:colOff>314325</xdr:colOff>
      <xdr:row>24</xdr:row>
      <xdr:rowOff>38100</xdr:rowOff>
    </xdr:to>
    <xdr:sp macro="" textlink="">
      <xdr:nvSpPr>
        <xdr:cNvPr id="7" name="テキスト ボックス 6">
          <a:extLst>
            <a:ext uri="{FF2B5EF4-FFF2-40B4-BE49-F238E27FC236}">
              <a16:creationId xmlns:a16="http://schemas.microsoft.com/office/drawing/2014/main" id="{3E5FFCD6-45D0-8A9C-9535-3BEEDC0AD831}"/>
            </a:ext>
          </a:extLst>
        </xdr:cNvPr>
        <xdr:cNvSpPr txBox="1"/>
      </xdr:nvSpPr>
      <xdr:spPr>
        <a:xfrm>
          <a:off x="5714999" y="5114925"/>
          <a:ext cx="1600201" cy="4286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kumimoji="1" lang="ja-JP" altLang="en-US" sz="800">
              <a:solidFill>
                <a:srgbClr val="0000FF"/>
              </a:solidFill>
              <a:latin typeface="+mj-ea"/>
              <a:ea typeface="+mj-ea"/>
            </a:rPr>
            <a:t>投資に関する契約書等</a:t>
          </a:r>
          <a:endParaRPr kumimoji="1" lang="en-US" altLang="ja-JP" sz="800">
            <a:solidFill>
              <a:srgbClr val="0000FF"/>
            </a:solidFill>
            <a:latin typeface="+mj-ea"/>
            <a:ea typeface="+mj-ea"/>
          </a:endParaRPr>
        </a:p>
      </xdr:txBody>
    </xdr:sp>
    <xdr:clientData/>
  </xdr:twoCellAnchor>
  <xdr:twoCellAnchor>
    <xdr:from>
      <xdr:col>17</xdr:col>
      <xdr:colOff>47624</xdr:colOff>
      <xdr:row>26</xdr:row>
      <xdr:rowOff>28575</xdr:rowOff>
    </xdr:from>
    <xdr:to>
      <xdr:col>21</xdr:col>
      <xdr:colOff>314325</xdr:colOff>
      <xdr:row>28</xdr:row>
      <xdr:rowOff>133350</xdr:rowOff>
    </xdr:to>
    <xdr:sp macro="" textlink="">
      <xdr:nvSpPr>
        <xdr:cNvPr id="8" name="テキスト ボックス 7">
          <a:extLst>
            <a:ext uri="{FF2B5EF4-FFF2-40B4-BE49-F238E27FC236}">
              <a16:creationId xmlns:a16="http://schemas.microsoft.com/office/drawing/2014/main" id="{983012E0-A6DE-B43E-3D35-B6C73D753EF5}"/>
            </a:ext>
          </a:extLst>
        </xdr:cNvPr>
        <xdr:cNvSpPr txBox="1"/>
      </xdr:nvSpPr>
      <xdr:spPr>
        <a:xfrm>
          <a:off x="5714999" y="6010275"/>
          <a:ext cx="1600201" cy="5238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kumimoji="1" lang="ja-JP" altLang="en-US" sz="800">
              <a:solidFill>
                <a:srgbClr val="0000FF"/>
              </a:solidFill>
              <a:latin typeface="+mj-ea"/>
              <a:ea typeface="+mj-ea"/>
            </a:rPr>
            <a:t>投資に関する契約書、取得に要した金額の送金バウチャー等</a:t>
          </a:r>
          <a:endParaRPr kumimoji="1" lang="en-US" altLang="ja-JP" sz="800">
            <a:solidFill>
              <a:srgbClr val="0000FF"/>
            </a:solidFill>
            <a:latin typeface="+mj-ea"/>
            <a:ea typeface="+mj-ea"/>
          </a:endParaRPr>
        </a:p>
      </xdr:txBody>
    </xdr:sp>
    <xdr:clientData/>
  </xdr:twoCellAnchor>
  <xdr:twoCellAnchor>
    <xdr:from>
      <xdr:col>23</xdr:col>
      <xdr:colOff>263901</xdr:colOff>
      <xdr:row>4</xdr:row>
      <xdr:rowOff>214591</xdr:rowOff>
    </xdr:from>
    <xdr:to>
      <xdr:col>25</xdr:col>
      <xdr:colOff>312084</xdr:colOff>
      <xdr:row>5</xdr:row>
      <xdr:rowOff>184062</xdr:rowOff>
    </xdr:to>
    <xdr:sp macro="" textlink="">
      <xdr:nvSpPr>
        <xdr:cNvPr id="9" name="テキスト ボックス 8">
          <a:extLst>
            <a:ext uri="{FF2B5EF4-FFF2-40B4-BE49-F238E27FC236}">
              <a16:creationId xmlns:a16="http://schemas.microsoft.com/office/drawing/2014/main" id="{CA732384-276A-FAB6-9695-97C82858529D}"/>
            </a:ext>
          </a:extLst>
        </xdr:cNvPr>
        <xdr:cNvSpPr txBox="1"/>
      </xdr:nvSpPr>
      <xdr:spPr>
        <a:xfrm>
          <a:off x="7779126" y="1014691"/>
          <a:ext cx="676833" cy="21712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900"/>
            <a:t>区分</a:t>
          </a:r>
        </a:p>
      </xdr:txBody>
    </xdr:sp>
    <xdr:clientData/>
  </xdr:twoCellAnchor>
  <xdr:twoCellAnchor>
    <xdr:from>
      <xdr:col>24</xdr:col>
      <xdr:colOff>0</xdr:colOff>
      <xdr:row>8</xdr:row>
      <xdr:rowOff>161923</xdr:rowOff>
    </xdr:from>
    <xdr:to>
      <xdr:col>27</xdr:col>
      <xdr:colOff>310725</xdr:colOff>
      <xdr:row>10</xdr:row>
      <xdr:rowOff>152399</xdr:rowOff>
    </xdr:to>
    <xdr:sp macro="" textlink="">
      <xdr:nvSpPr>
        <xdr:cNvPr id="10" name="テキスト ボックス 9">
          <a:extLst>
            <a:ext uri="{FF2B5EF4-FFF2-40B4-BE49-F238E27FC236}">
              <a16:creationId xmlns:a16="http://schemas.microsoft.com/office/drawing/2014/main" id="{2F26EEAD-F26A-3656-073B-54D6B158E686}"/>
            </a:ext>
          </a:extLst>
        </xdr:cNvPr>
        <xdr:cNvSpPr txBox="1"/>
      </xdr:nvSpPr>
      <xdr:spPr>
        <a:xfrm>
          <a:off x="7791450" y="1952623"/>
          <a:ext cx="1368000" cy="4191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900"/>
            <a:t>株式取得の内容／</a:t>
          </a:r>
          <a:endParaRPr kumimoji="1" lang="en-US" altLang="ja-JP" sz="900"/>
        </a:p>
        <a:p>
          <a:pPr algn="ctr"/>
          <a:r>
            <a:rPr kumimoji="1" lang="ja-JP" altLang="en-US" sz="900"/>
            <a:t>プレミアム金額の計算</a:t>
          </a:r>
        </a:p>
      </xdr:txBody>
    </xdr:sp>
    <xdr:clientData/>
  </xdr:twoCellAnchor>
  <mc:AlternateContent xmlns:mc="http://schemas.openxmlformats.org/markup-compatibility/2006">
    <mc:Choice xmlns:a14="http://schemas.microsoft.com/office/drawing/2010/main" Requires="a14">
      <xdr:twoCellAnchor editAs="oneCell">
        <xdr:from>
          <xdr:col>2</xdr:col>
          <xdr:colOff>57150</xdr:colOff>
          <xdr:row>4</xdr:row>
          <xdr:rowOff>238125</xdr:rowOff>
        </xdr:from>
        <xdr:to>
          <xdr:col>9</xdr:col>
          <xdr:colOff>228600</xdr:colOff>
          <xdr:row>5</xdr:row>
          <xdr:rowOff>228600</xdr:rowOff>
        </xdr:to>
        <xdr:sp macro="" textlink="">
          <xdr:nvSpPr>
            <xdr:cNvPr id="21509" name="Option Button 5" hidden="1">
              <a:extLst>
                <a:ext uri="{63B3BB69-23CF-44E3-9099-C40C66FF867C}">
                  <a14:compatExt spid="_x0000_s21509"/>
                </a:ext>
                <a:ext uri="{FF2B5EF4-FFF2-40B4-BE49-F238E27FC236}">
                  <a16:creationId xmlns:a16="http://schemas.microsoft.com/office/drawing/2014/main" id="{00000000-0008-0000-0200-000005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既存株主からの株式（出資持分）の取得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4</xdr:row>
          <xdr:rowOff>238125</xdr:rowOff>
        </xdr:from>
        <xdr:to>
          <xdr:col>19</xdr:col>
          <xdr:colOff>304800</xdr:colOff>
          <xdr:row>5</xdr:row>
          <xdr:rowOff>228600</xdr:rowOff>
        </xdr:to>
        <xdr:sp macro="" textlink="">
          <xdr:nvSpPr>
            <xdr:cNvPr id="21510" name="Option Button 6" hidden="1">
              <a:extLst>
                <a:ext uri="{63B3BB69-23CF-44E3-9099-C40C66FF867C}">
                  <a14:compatExt spid="_x0000_s21510"/>
                </a:ext>
                <a:ext uri="{FF2B5EF4-FFF2-40B4-BE49-F238E27FC236}">
                  <a16:creationId xmlns:a16="http://schemas.microsoft.com/office/drawing/2014/main" id="{00000000-0008-0000-0200-000006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増資（第三者割当含む）による株式（出資持分）の取得</a:t>
              </a:r>
            </a:p>
          </xdr:txBody>
        </xdr:sp>
        <xdr:clientData/>
      </xdr:twoCellAnchor>
    </mc:Choice>
    <mc:Fallback/>
  </mc:AlternateContent>
  <xdr:oneCellAnchor>
    <xdr:from>
      <xdr:col>23</xdr:col>
      <xdr:colOff>11206</xdr:colOff>
      <xdr:row>0</xdr:row>
      <xdr:rowOff>22406</xdr:rowOff>
    </xdr:from>
    <xdr:ext cx="7677149" cy="809625"/>
    <xdr:sp macro="" textlink="">
      <xdr:nvSpPr>
        <xdr:cNvPr id="18" name="テキスト ボックス 17">
          <a:extLst>
            <a:ext uri="{FF2B5EF4-FFF2-40B4-BE49-F238E27FC236}">
              <a16:creationId xmlns:a16="http://schemas.microsoft.com/office/drawing/2014/main" id="{9A486487-614B-5590-1BDE-938742D032A6}"/>
            </a:ext>
          </a:extLst>
        </xdr:cNvPr>
        <xdr:cNvSpPr txBox="1"/>
      </xdr:nvSpPr>
      <xdr:spPr>
        <a:xfrm>
          <a:off x="7586382" y="22406"/>
          <a:ext cx="7677149" cy="8096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ja-JP" sz="1100" b="1">
              <a:solidFill>
                <a:srgbClr val="0000FF"/>
              </a:solidFill>
              <a:latin typeface="+mn-lt"/>
              <a:ea typeface="+mn-ea"/>
              <a:cs typeface="+mn-cs"/>
            </a:rPr>
            <a:t>・ </a:t>
          </a:r>
          <a:r>
            <a:rPr kumimoji="1" lang="ja-JP" altLang="en-US" sz="1100" b="1">
              <a:solidFill>
                <a:srgbClr val="0000FF"/>
              </a:solidFill>
              <a:latin typeface="+mn-lt"/>
              <a:ea typeface="+mn-ea"/>
              <a:cs typeface="+mn-cs"/>
            </a:rPr>
            <a:t>プレミアム相当額を取得のための対価の額に含める場合は、こちらの別添を保険申込書本体に必ず添付してください。</a:t>
          </a:r>
          <a:endParaRPr kumimoji="1" lang="en-US" altLang="ja-JP" sz="1100" b="1">
            <a:solidFill>
              <a:srgbClr val="0000FF"/>
            </a:solidFill>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1">
              <a:solidFill>
                <a:srgbClr val="FF0000"/>
              </a:solidFill>
              <a:effectLst/>
              <a:latin typeface="+mn-lt"/>
              <a:ea typeface="+mn-ea"/>
              <a:cs typeface="+mn-cs"/>
            </a:rPr>
            <a:t>　</a:t>
          </a:r>
          <a:r>
            <a:rPr kumimoji="1" lang="en-US" altLang="ja-JP" sz="1100" b="1">
              <a:solidFill>
                <a:srgbClr val="FF0000"/>
              </a:solidFill>
              <a:effectLst/>
              <a:latin typeface="+mn-lt"/>
              <a:ea typeface="+mn-ea"/>
              <a:cs typeface="+mn-cs"/>
            </a:rPr>
            <a:t>※</a:t>
          </a:r>
          <a:r>
            <a:rPr kumimoji="1" lang="ja-JP" altLang="ja-JP" sz="1100" b="1">
              <a:solidFill>
                <a:srgbClr val="FF0000"/>
              </a:solidFill>
              <a:effectLst/>
              <a:latin typeface="+mn-lt"/>
              <a:ea typeface="+mn-ea"/>
              <a:cs typeface="+mn-cs"/>
            </a:rPr>
            <a:t>本紙は、記入要領部分を除いて印刷したうえで捺印したものをご提出ください</a:t>
          </a:r>
          <a:endParaRPr kumimoji="1" lang="en-US" altLang="ja-JP" sz="1100" b="1">
            <a:solidFill>
              <a:srgbClr val="FF0000"/>
            </a:solidFill>
            <a:effectLst/>
            <a:latin typeface="+mn-lt"/>
            <a:ea typeface="+mn-ea"/>
            <a:cs typeface="+mn-cs"/>
          </a:endParaRPr>
        </a:p>
        <a:p>
          <a:r>
            <a:rPr kumimoji="1" lang="ja-JP" altLang="en-US" sz="1100" b="1">
              <a:solidFill>
                <a:srgbClr val="0000FF"/>
              </a:solidFill>
            </a:rPr>
            <a:t>・ ご記入の省力化のため、あらかじめ計算式を設定している項目がありますのでご留意ください</a:t>
          </a:r>
          <a:endParaRPr kumimoji="1" lang="en-US" altLang="ja-JP" sz="1100" b="1">
            <a:solidFill>
              <a:srgbClr val="0000FF"/>
            </a:solidFill>
          </a:endParaRPr>
        </a:p>
        <a:p>
          <a:endParaRPr kumimoji="1" lang="ja-JP" altLang="en-US" sz="1100" b="1">
            <a:solidFill>
              <a:srgbClr val="0000FF"/>
            </a:solidFill>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4</xdr:col>
      <xdr:colOff>52551</xdr:colOff>
      <xdr:row>18</xdr:row>
      <xdr:rowOff>95250</xdr:rowOff>
    </xdr:from>
    <xdr:to>
      <xdr:col>33</xdr:col>
      <xdr:colOff>19050</xdr:colOff>
      <xdr:row>22</xdr:row>
      <xdr:rowOff>47625</xdr:rowOff>
    </xdr:to>
    <xdr:sp macro="" textlink="">
      <xdr:nvSpPr>
        <xdr:cNvPr id="2" name="大かっこ 1">
          <a:extLst>
            <a:ext uri="{FF2B5EF4-FFF2-40B4-BE49-F238E27FC236}">
              <a16:creationId xmlns:a16="http://schemas.microsoft.com/office/drawing/2014/main" id="{078FCE61-FDF0-AC5D-1274-8AAA7CEC0981}"/>
            </a:ext>
          </a:extLst>
        </xdr:cNvPr>
        <xdr:cNvSpPr/>
      </xdr:nvSpPr>
      <xdr:spPr>
        <a:xfrm>
          <a:off x="890751" y="3695700"/>
          <a:ext cx="6043449" cy="75247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1</xdr:col>
      <xdr:colOff>91966</xdr:colOff>
      <xdr:row>19</xdr:row>
      <xdr:rowOff>85397</xdr:rowOff>
    </xdr:from>
    <xdr:to>
      <xdr:col>3</xdr:col>
      <xdr:colOff>31552</xdr:colOff>
      <xdr:row>19</xdr:row>
      <xdr:rowOff>85397</xdr:rowOff>
    </xdr:to>
    <xdr:cxnSp macro="">
      <xdr:nvCxnSpPr>
        <xdr:cNvPr id="3" name="直線矢印コネクタ 2">
          <a:extLst>
            <a:ext uri="{FF2B5EF4-FFF2-40B4-BE49-F238E27FC236}">
              <a16:creationId xmlns:a16="http://schemas.microsoft.com/office/drawing/2014/main" id="{E7DF6E85-E8DA-1C31-ECCE-8E3CA799854C}"/>
            </a:ext>
          </a:extLst>
        </xdr:cNvPr>
        <xdr:cNvCxnSpPr/>
      </xdr:nvCxnSpPr>
      <xdr:spPr>
        <a:xfrm>
          <a:off x="301516" y="3885872"/>
          <a:ext cx="358686"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91966</xdr:colOff>
      <xdr:row>18</xdr:row>
      <xdr:rowOff>26276</xdr:rowOff>
    </xdr:from>
    <xdr:to>
      <xdr:col>1</xdr:col>
      <xdr:colOff>91966</xdr:colOff>
      <xdr:row>19</xdr:row>
      <xdr:rowOff>87776</xdr:rowOff>
    </xdr:to>
    <xdr:cxnSp macro="">
      <xdr:nvCxnSpPr>
        <xdr:cNvPr id="4" name="直線コネクタ 3">
          <a:extLst>
            <a:ext uri="{FF2B5EF4-FFF2-40B4-BE49-F238E27FC236}">
              <a16:creationId xmlns:a16="http://schemas.microsoft.com/office/drawing/2014/main" id="{D321FEC5-8AD4-A421-D847-8037E51EAD4E}"/>
            </a:ext>
          </a:extLst>
        </xdr:cNvPr>
        <xdr:cNvCxnSpPr/>
      </xdr:nvCxnSpPr>
      <xdr:spPr>
        <a:xfrm>
          <a:off x="301516" y="3626726"/>
          <a:ext cx="0" cy="261525"/>
        </a:xfrm>
        <a:prstGeom prst="line">
          <a:avLst/>
        </a:prstGeom>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1</xdr:col>
          <xdr:colOff>0</xdr:colOff>
          <xdr:row>13</xdr:row>
          <xdr:rowOff>171450</xdr:rowOff>
        </xdr:from>
        <xdr:to>
          <xdr:col>2</xdr:col>
          <xdr:colOff>0</xdr:colOff>
          <xdr:row>15</xdr:row>
          <xdr:rowOff>19050</xdr:rowOff>
        </xdr:to>
        <xdr:sp macro="" textlink="">
          <xdr:nvSpPr>
            <xdr:cNvPr id="9217" name="Check Box 1" hidden="1">
              <a:extLst>
                <a:ext uri="{63B3BB69-23CF-44E3-9099-C40C66FF867C}">
                  <a14:compatExt spid="_x0000_s9217"/>
                </a:ext>
                <a:ext uri="{FF2B5EF4-FFF2-40B4-BE49-F238E27FC236}">
                  <a16:creationId xmlns:a16="http://schemas.microsoft.com/office/drawing/2014/main" id="{00000000-0008-0000-0300-00000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17</xdr:row>
          <xdr:rowOff>0</xdr:rowOff>
        </xdr:from>
        <xdr:to>
          <xdr:col>2</xdr:col>
          <xdr:colOff>0</xdr:colOff>
          <xdr:row>18</xdr:row>
          <xdr:rowOff>47625</xdr:rowOff>
        </xdr:to>
        <xdr:sp macro="" textlink="">
          <xdr:nvSpPr>
            <xdr:cNvPr id="9218" name="Check Box 2" hidden="1">
              <a:extLst>
                <a:ext uri="{63B3BB69-23CF-44E3-9099-C40C66FF867C}">
                  <a14:compatExt spid="_x0000_s9218"/>
                </a:ext>
                <a:ext uri="{FF2B5EF4-FFF2-40B4-BE49-F238E27FC236}">
                  <a16:creationId xmlns:a16="http://schemas.microsoft.com/office/drawing/2014/main" id="{00000000-0008-0000-0300-00000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17</xdr:row>
          <xdr:rowOff>0</xdr:rowOff>
        </xdr:from>
        <xdr:to>
          <xdr:col>2</xdr:col>
          <xdr:colOff>0</xdr:colOff>
          <xdr:row>18</xdr:row>
          <xdr:rowOff>47625</xdr:rowOff>
        </xdr:to>
        <xdr:sp macro="" textlink="">
          <xdr:nvSpPr>
            <xdr:cNvPr id="34817" name="Check Box 1" hidden="1">
              <a:extLst>
                <a:ext uri="{63B3BB69-23CF-44E3-9099-C40C66FF867C}">
                  <a14:compatExt spid="_x0000_s34817"/>
                </a:ext>
                <a:ext uri="{FF2B5EF4-FFF2-40B4-BE49-F238E27FC236}">
                  <a16:creationId xmlns:a16="http://schemas.microsoft.com/office/drawing/2014/main" id="{00000000-0008-0000-0400-000001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32</xdr:row>
          <xdr:rowOff>0</xdr:rowOff>
        </xdr:from>
        <xdr:to>
          <xdr:col>2</xdr:col>
          <xdr:colOff>0</xdr:colOff>
          <xdr:row>33</xdr:row>
          <xdr:rowOff>47625</xdr:rowOff>
        </xdr:to>
        <xdr:sp macro="" textlink="">
          <xdr:nvSpPr>
            <xdr:cNvPr id="34818" name="Check Box 2" hidden="1">
              <a:extLst>
                <a:ext uri="{63B3BB69-23CF-44E3-9099-C40C66FF867C}">
                  <a14:compatExt spid="_x0000_s34818"/>
                </a:ext>
                <a:ext uri="{FF2B5EF4-FFF2-40B4-BE49-F238E27FC236}">
                  <a16:creationId xmlns:a16="http://schemas.microsoft.com/office/drawing/2014/main" id="{00000000-0008-0000-0400-000002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27</xdr:row>
          <xdr:rowOff>180975</xdr:rowOff>
        </xdr:from>
        <xdr:to>
          <xdr:col>33</xdr:col>
          <xdr:colOff>95250</xdr:colOff>
          <xdr:row>29</xdr:row>
          <xdr:rowOff>28575</xdr:rowOff>
        </xdr:to>
        <xdr:sp macro="" textlink="">
          <xdr:nvSpPr>
            <xdr:cNvPr id="34819" name="Check Box 3" descr="申込人と同じ" hidden="1">
              <a:extLst>
                <a:ext uri="{63B3BB69-23CF-44E3-9099-C40C66FF867C}">
                  <a14:compatExt spid="_x0000_s34819"/>
                </a:ext>
                <a:ext uri="{FF2B5EF4-FFF2-40B4-BE49-F238E27FC236}">
                  <a16:creationId xmlns:a16="http://schemas.microsoft.com/office/drawing/2014/main" id="{00000000-0008-0000-0400-000003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レビュー予定</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114300</xdr:colOff>
          <xdr:row>27</xdr:row>
          <xdr:rowOff>180975</xdr:rowOff>
        </xdr:from>
        <xdr:to>
          <xdr:col>28</xdr:col>
          <xdr:colOff>57150</xdr:colOff>
          <xdr:row>29</xdr:row>
          <xdr:rowOff>19050</xdr:rowOff>
        </xdr:to>
        <xdr:sp macro="" textlink="">
          <xdr:nvSpPr>
            <xdr:cNvPr id="34820" name="Check Box 4" descr="申込人と同じ" hidden="1">
              <a:extLst>
                <a:ext uri="{63B3BB69-23CF-44E3-9099-C40C66FF867C}">
                  <a14:compatExt spid="_x0000_s34820"/>
                </a:ext>
                <a:ext uri="{FF2B5EF4-FFF2-40B4-BE49-F238E27FC236}">
                  <a16:creationId xmlns:a16="http://schemas.microsoft.com/office/drawing/2014/main" id="{00000000-0008-0000-0400-000004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監査予定</a:t>
              </a:r>
            </a:p>
          </xdr:txBody>
        </xdr:sp>
        <xdr:clientData fLocksWithSheet="0"/>
      </xdr:twoCellAnchor>
    </mc:Choice>
    <mc:Fallback/>
  </mc:AlternateContent>
</xdr:wsDr>
</file>

<file path=xl/drawings/drawing6.xml><?xml version="1.0" encoding="utf-8"?>
<xdr:wsDr xmlns:xdr="http://schemas.openxmlformats.org/drawingml/2006/spreadsheetDrawing" xmlns:a="http://schemas.openxmlformats.org/drawingml/2006/main">
  <xdr:twoCellAnchor>
    <xdr:from>
      <xdr:col>7</xdr:col>
      <xdr:colOff>47625</xdr:colOff>
      <xdr:row>0</xdr:row>
      <xdr:rowOff>66675</xdr:rowOff>
    </xdr:from>
    <xdr:to>
      <xdr:col>17</xdr:col>
      <xdr:colOff>400050</xdr:colOff>
      <xdr:row>0</xdr:row>
      <xdr:rowOff>419100</xdr:rowOff>
    </xdr:to>
    <xdr:sp macro="" textlink="">
      <xdr:nvSpPr>
        <xdr:cNvPr id="3" name="テキスト ボックス 2">
          <a:extLst>
            <a:ext uri="{FF2B5EF4-FFF2-40B4-BE49-F238E27FC236}">
              <a16:creationId xmlns:a16="http://schemas.microsoft.com/office/drawing/2014/main" id="{9B7A988D-349C-5173-6147-99783A255A52}"/>
            </a:ext>
          </a:extLst>
        </xdr:cNvPr>
        <xdr:cNvSpPr txBox="1"/>
      </xdr:nvSpPr>
      <xdr:spPr>
        <a:xfrm>
          <a:off x="5362575" y="66675"/>
          <a:ext cx="7496175" cy="352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本シートの色付けセルは申込書の演算式とリンクしているため、列、行は挿入しないようにしてください</a:t>
          </a:r>
        </a:p>
      </xdr:txBody>
    </xdr:sp>
    <xdr:clientData/>
  </xdr:twoCellAnchor>
  <xdr:twoCellAnchor>
    <xdr:from>
      <xdr:col>13</xdr:col>
      <xdr:colOff>116417</xdr:colOff>
      <xdr:row>41</xdr:row>
      <xdr:rowOff>179917</xdr:rowOff>
    </xdr:from>
    <xdr:to>
      <xdr:col>16</xdr:col>
      <xdr:colOff>762000</xdr:colOff>
      <xdr:row>47</xdr:row>
      <xdr:rowOff>10584</xdr:rowOff>
    </xdr:to>
    <xdr:sp macro="" textlink="">
      <xdr:nvSpPr>
        <xdr:cNvPr id="2" name="テキスト ボックス 1">
          <a:extLst>
            <a:ext uri="{FF2B5EF4-FFF2-40B4-BE49-F238E27FC236}">
              <a16:creationId xmlns:a16="http://schemas.microsoft.com/office/drawing/2014/main" id="{65900190-CA49-742A-31E6-E2E2B8C248F8}"/>
            </a:ext>
          </a:extLst>
        </xdr:cNvPr>
        <xdr:cNvSpPr txBox="1"/>
      </xdr:nvSpPr>
      <xdr:spPr>
        <a:xfrm>
          <a:off x="12033250" y="8276167"/>
          <a:ext cx="3344333" cy="97366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900"/>
            <a:t>【</a:t>
          </a:r>
          <a:r>
            <a:rPr kumimoji="1" lang="ja-JP" altLang="en-US" sz="900"/>
            <a:t>原票用／必要枝数の計算</a:t>
          </a:r>
          <a:r>
            <a:rPr kumimoji="1" lang="en-US" altLang="ja-JP" sz="900"/>
            <a:t>】</a:t>
          </a:r>
        </a:p>
        <a:p>
          <a:pPr algn="l"/>
          <a:r>
            <a:rPr kumimoji="1" lang="ja-JP" altLang="en-US" sz="900"/>
            <a:t>左記表のうち、①、②、③は重複の可能性があり、④、⑤は①～③必要枝数＋各１となる</a:t>
          </a:r>
          <a:endParaRPr kumimoji="1" lang="en-US" altLang="ja-JP" sz="900"/>
        </a:p>
        <a:p>
          <a:pPr algn="l"/>
          <a:r>
            <a:rPr kumimoji="1" lang="ja-JP" altLang="en-US" sz="900"/>
            <a:t>自動計算は複雑となるため、上記 </a:t>
          </a:r>
          <a:r>
            <a:rPr kumimoji="1" lang="en-US" altLang="ja-JP" sz="900"/>
            <a:t>I15</a:t>
          </a:r>
          <a:r>
            <a:rPr kumimoji="1" lang="ja-JP" altLang="en-US" sz="900"/>
            <a:t>：</a:t>
          </a:r>
          <a:r>
            <a:rPr kumimoji="1" lang="en-US" altLang="ja-JP" sz="900"/>
            <a:t>U17</a:t>
          </a:r>
          <a:r>
            <a:rPr kumimoji="1" lang="ja-JP" altLang="en-US" sz="900"/>
            <a:t>部分の表を案件審査表に表示し、担当者が必要数をカウントするものとする</a:t>
          </a:r>
        </a:p>
      </xdr:txBody>
    </xdr:sp>
    <xdr:clientData/>
  </xdr:twoCellAnchor>
  <xdr:twoCellAnchor>
    <xdr:from>
      <xdr:col>7</xdr:col>
      <xdr:colOff>47625</xdr:colOff>
      <xdr:row>0</xdr:row>
      <xdr:rowOff>66675</xdr:rowOff>
    </xdr:from>
    <xdr:to>
      <xdr:col>17</xdr:col>
      <xdr:colOff>400050</xdr:colOff>
      <xdr:row>0</xdr:row>
      <xdr:rowOff>419100</xdr:rowOff>
    </xdr:to>
    <xdr:sp macro="" textlink="">
      <xdr:nvSpPr>
        <xdr:cNvPr id="4" name="テキスト ボックス 3">
          <a:extLst>
            <a:ext uri="{FF2B5EF4-FFF2-40B4-BE49-F238E27FC236}">
              <a16:creationId xmlns:a16="http://schemas.microsoft.com/office/drawing/2014/main" id="{D08B4C10-B9A6-68E5-9E78-9AB5D65851EC}"/>
            </a:ext>
          </a:extLst>
        </xdr:cNvPr>
        <xdr:cNvSpPr txBox="1"/>
      </xdr:nvSpPr>
      <xdr:spPr>
        <a:xfrm>
          <a:off x="6543675" y="66675"/>
          <a:ext cx="9305925" cy="352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本シートの色付けセルは申込書の演算式とリンクしているため、列、行は挿入しないようにしてください</a:t>
          </a:r>
        </a:p>
      </xdr:txBody>
    </xdr:sp>
    <xdr:clientData/>
  </xdr:twoCellAnchor>
  <xdr:twoCellAnchor>
    <xdr:from>
      <xdr:col>13</xdr:col>
      <xdr:colOff>116417</xdr:colOff>
      <xdr:row>41</xdr:row>
      <xdr:rowOff>179917</xdr:rowOff>
    </xdr:from>
    <xdr:to>
      <xdr:col>16</xdr:col>
      <xdr:colOff>762000</xdr:colOff>
      <xdr:row>47</xdr:row>
      <xdr:rowOff>10584</xdr:rowOff>
    </xdr:to>
    <xdr:sp macro="" textlink="">
      <xdr:nvSpPr>
        <xdr:cNvPr id="5" name="テキスト ボックス 4">
          <a:extLst>
            <a:ext uri="{FF2B5EF4-FFF2-40B4-BE49-F238E27FC236}">
              <a16:creationId xmlns:a16="http://schemas.microsoft.com/office/drawing/2014/main" id="{27434553-0A99-E81D-0464-D71CF8FB4E93}"/>
            </a:ext>
          </a:extLst>
        </xdr:cNvPr>
        <xdr:cNvSpPr txBox="1"/>
      </xdr:nvSpPr>
      <xdr:spPr>
        <a:xfrm>
          <a:off x="11984567" y="8276167"/>
          <a:ext cx="3331633" cy="97366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900"/>
            <a:t>【</a:t>
          </a:r>
          <a:r>
            <a:rPr kumimoji="1" lang="ja-JP" altLang="en-US" sz="900"/>
            <a:t>原票用／必要枝数の計算</a:t>
          </a:r>
          <a:r>
            <a:rPr kumimoji="1" lang="en-US" altLang="ja-JP" sz="900"/>
            <a:t>】</a:t>
          </a:r>
        </a:p>
        <a:p>
          <a:pPr algn="l"/>
          <a:r>
            <a:rPr kumimoji="1" lang="ja-JP" altLang="en-US" sz="900"/>
            <a:t>左記表のうち、①、②、③は重複の可能性があり、④、⑤は①～③必要枝数＋各１となる</a:t>
          </a:r>
          <a:endParaRPr kumimoji="1" lang="en-US" altLang="ja-JP" sz="900"/>
        </a:p>
        <a:p>
          <a:pPr algn="l"/>
          <a:r>
            <a:rPr kumimoji="1" lang="ja-JP" altLang="en-US" sz="900"/>
            <a:t>自動計算は複雑となるため、上記 </a:t>
          </a:r>
          <a:r>
            <a:rPr kumimoji="1" lang="en-US" altLang="ja-JP" sz="900"/>
            <a:t>I15</a:t>
          </a:r>
          <a:r>
            <a:rPr kumimoji="1" lang="ja-JP" altLang="en-US" sz="900"/>
            <a:t>：</a:t>
          </a:r>
          <a:r>
            <a:rPr kumimoji="1" lang="en-US" altLang="ja-JP" sz="900"/>
            <a:t>U17</a:t>
          </a:r>
          <a:r>
            <a:rPr kumimoji="1" lang="ja-JP" altLang="en-US" sz="900"/>
            <a:t>部分の表を案件審査表に表示し、担当者が必要数をカウントするものとする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xdr:col>
      <xdr:colOff>609599</xdr:colOff>
      <xdr:row>133</xdr:row>
      <xdr:rowOff>28575</xdr:rowOff>
    </xdr:from>
    <xdr:to>
      <xdr:col>2</xdr:col>
      <xdr:colOff>781050</xdr:colOff>
      <xdr:row>139</xdr:row>
      <xdr:rowOff>180975</xdr:rowOff>
    </xdr:to>
    <xdr:sp macro="" textlink="">
      <xdr:nvSpPr>
        <xdr:cNvPr id="2" name="左中かっこ 1">
          <a:extLst>
            <a:ext uri="{FF2B5EF4-FFF2-40B4-BE49-F238E27FC236}">
              <a16:creationId xmlns:a16="http://schemas.microsoft.com/office/drawing/2014/main" id="{B3800587-88AE-FD8B-3976-57D19557DDEA}"/>
            </a:ext>
          </a:extLst>
        </xdr:cNvPr>
        <xdr:cNvSpPr/>
      </xdr:nvSpPr>
      <xdr:spPr>
        <a:xfrm>
          <a:off x="1704974" y="25746075"/>
          <a:ext cx="171451" cy="1295400"/>
        </a:xfrm>
        <a:prstGeom prst="leftBrace">
          <a:avLst>
            <a:gd name="adj1" fmla="val 11508"/>
            <a:gd name="adj2" fmla="val 94643"/>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9</xdr:col>
      <xdr:colOff>125942</xdr:colOff>
      <xdr:row>160</xdr:row>
      <xdr:rowOff>189442</xdr:rowOff>
    </xdr:from>
    <xdr:to>
      <xdr:col>12</xdr:col>
      <xdr:colOff>771525</xdr:colOff>
      <xdr:row>166</xdr:row>
      <xdr:rowOff>20109</xdr:rowOff>
    </xdr:to>
    <xdr:sp macro="" textlink="">
      <xdr:nvSpPr>
        <xdr:cNvPr id="4" name="テキスト ボックス 3">
          <a:extLst>
            <a:ext uri="{FF2B5EF4-FFF2-40B4-BE49-F238E27FC236}">
              <a16:creationId xmlns:a16="http://schemas.microsoft.com/office/drawing/2014/main" id="{33DEC454-A4CD-422B-523F-6DCF22CB75E2}"/>
            </a:ext>
          </a:extLst>
        </xdr:cNvPr>
        <xdr:cNvSpPr txBox="1"/>
      </xdr:nvSpPr>
      <xdr:spPr>
        <a:xfrm>
          <a:off x="6888692" y="29059717"/>
          <a:ext cx="3074458" cy="97366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900"/>
            <a:t>【</a:t>
          </a:r>
          <a:r>
            <a:rPr kumimoji="1" lang="ja-JP" altLang="en-US" sz="900"/>
            <a:t>原票用／必要枝数の計算</a:t>
          </a:r>
          <a:r>
            <a:rPr kumimoji="1" lang="en-US" altLang="ja-JP" sz="900"/>
            <a:t>】</a:t>
          </a:r>
        </a:p>
        <a:p>
          <a:pPr algn="l"/>
          <a:r>
            <a:rPr kumimoji="1" lang="ja-JP" altLang="en-US" sz="900"/>
            <a:t>左記表のうち、①、②、③は重複の可能性があり、④、⑤は①～③必要枝数＋各１となる</a:t>
          </a:r>
          <a:endParaRPr kumimoji="1" lang="en-US" altLang="ja-JP" sz="900"/>
        </a:p>
        <a:p>
          <a:pPr algn="l"/>
          <a:r>
            <a:rPr kumimoji="1" lang="ja-JP" altLang="en-US" sz="900"/>
            <a:t>自動計算は複雑となるため、上記 </a:t>
          </a:r>
          <a:r>
            <a:rPr kumimoji="1" lang="en-US" altLang="ja-JP" sz="900"/>
            <a:t>I15</a:t>
          </a:r>
          <a:r>
            <a:rPr kumimoji="1" lang="ja-JP" altLang="en-US" sz="900"/>
            <a:t>：</a:t>
          </a:r>
          <a:r>
            <a:rPr kumimoji="1" lang="en-US" altLang="ja-JP" sz="900"/>
            <a:t>U17</a:t>
          </a:r>
          <a:r>
            <a:rPr kumimoji="1" lang="ja-JP" altLang="en-US" sz="900"/>
            <a:t>部分の表を案件審査表に表示し、担当者が必要数をカウントするものとする</a:t>
          </a:r>
        </a:p>
      </xdr:txBody>
    </xdr:sp>
    <xdr:clientData/>
  </xdr:twoCellAnchor>
  <xdr:twoCellAnchor>
    <xdr:from>
      <xdr:col>3</xdr:col>
      <xdr:colOff>9525</xdr:colOff>
      <xdr:row>82</xdr:row>
      <xdr:rowOff>0</xdr:rowOff>
    </xdr:from>
    <xdr:to>
      <xdr:col>6</xdr:col>
      <xdr:colOff>790575</xdr:colOff>
      <xdr:row>84</xdr:row>
      <xdr:rowOff>180975</xdr:rowOff>
    </xdr:to>
    <xdr:sp macro="" textlink="">
      <xdr:nvSpPr>
        <xdr:cNvPr id="3" name="テキスト ボックス 2">
          <a:extLst>
            <a:ext uri="{FF2B5EF4-FFF2-40B4-BE49-F238E27FC236}">
              <a16:creationId xmlns:a16="http://schemas.microsoft.com/office/drawing/2014/main" id="{7B9AABB4-708A-71D9-7BBB-A695E37E3B62}"/>
            </a:ext>
          </a:extLst>
        </xdr:cNvPr>
        <xdr:cNvSpPr txBox="1"/>
      </xdr:nvSpPr>
      <xdr:spPr>
        <a:xfrm>
          <a:off x="1914525" y="16002000"/>
          <a:ext cx="3209925" cy="561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運用上、直投：投資先国、投資先、間投：部分損対象が１社の場合のみ事業国、事業会社を記入（バラツキがある）。リスク対象国のみ引込対象とする</a:t>
          </a:r>
        </a:p>
      </xdr:txBody>
    </xdr:sp>
    <xdr:clientData/>
  </xdr:twoCellAnchor>
  <xdr:twoCellAnchor>
    <xdr:from>
      <xdr:col>3</xdr:col>
      <xdr:colOff>0</xdr:colOff>
      <xdr:row>133</xdr:row>
      <xdr:rowOff>19051</xdr:rowOff>
    </xdr:from>
    <xdr:to>
      <xdr:col>6</xdr:col>
      <xdr:colOff>781050</xdr:colOff>
      <xdr:row>140</xdr:row>
      <xdr:rowOff>1</xdr:rowOff>
    </xdr:to>
    <xdr:sp macro="" textlink="">
      <xdr:nvSpPr>
        <xdr:cNvPr id="6" name="テキスト ボックス 5">
          <a:extLst>
            <a:ext uri="{FF2B5EF4-FFF2-40B4-BE49-F238E27FC236}">
              <a16:creationId xmlns:a16="http://schemas.microsoft.com/office/drawing/2014/main" id="{9AF2B83B-B8D8-D067-8F25-4DC6046CF997}"/>
            </a:ext>
          </a:extLst>
        </xdr:cNvPr>
        <xdr:cNvSpPr txBox="1"/>
      </xdr:nvSpPr>
      <xdr:spPr>
        <a:xfrm>
          <a:off x="1905000" y="25736551"/>
          <a:ext cx="3209925" cy="1314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保険期間中、対価が均等１、不均等３（保険料を手入力する場合は３）</a:t>
          </a:r>
        </a:p>
        <a:p>
          <a:r>
            <a:rPr kumimoji="1" lang="ja-JP" altLang="en-US" sz="800"/>
            <a:t>●運用上、以下３つのケースは「３：不均等」を選択</a:t>
          </a:r>
        </a:p>
        <a:p>
          <a:r>
            <a:rPr kumimoji="1" lang="ja-JP" altLang="en-US" sz="800"/>
            <a:t>①部分損失特約付帯（対価の額と保険対象額が相違するケースが多いため）</a:t>
          </a:r>
        </a:p>
        <a:p>
          <a:r>
            <a:rPr kumimoji="1" lang="ja-JP" altLang="en-US" sz="800"/>
            <a:t>②配当付保のもの（定率、定額ともに配当金額を手入力するため）</a:t>
          </a:r>
        </a:p>
        <a:p>
          <a:r>
            <a:rPr kumimoji="1" lang="ja-JP" altLang="en-US" sz="800"/>
            <a:t>③プレミアム特約付帯時のプレミアム分の枝番（均等償却するため）</a:t>
          </a:r>
        </a:p>
        <a:p>
          <a:r>
            <a:rPr kumimoji="1" lang="ja-JP" altLang="en-US" sz="800"/>
            <a:t>●「３：不均等」では</a:t>
          </a:r>
          <a:r>
            <a:rPr kumimoji="1" lang="en-US" altLang="ja-JP" sz="800"/>
            <a:t>SP1</a:t>
          </a:r>
          <a:r>
            <a:rPr kumimoji="1" lang="ja-JP" altLang="en-US" sz="800"/>
            <a:t>の「保険金額画面」は自動計算しない（手入力）</a:t>
          </a:r>
        </a:p>
        <a:p>
          <a:r>
            <a:rPr kumimoji="1" lang="ja-JP" altLang="en-US" sz="800"/>
            <a:t>　したがい、案件審査表で「保険金額画面」に入力する各年度の元本と保険金額を明示しインプット指示する必要がある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www.nexi.go.jp/90%20&#19968;&#33324;/&#33256;&#26178;/15&#24180;12&#26376;%20&#28023;&#25237;&#27096;&#24335;&#31561;&#12398;&#25913;&#35330;&#20316;&#26989;/&#25237;&#36039;&#20445;&#38522;&#24341;&#21463;&#12464;&#12523;&#12540;&#12503;&#26696;/&#65288;&#25913;&#65289;&#27096;&#24335;&#65297;%20&#28023;&#22806;&#25237;&#36039;&#65288;&#26666;&#24335;&#31561;&#65289;&#20445;&#38522;&#30003;&#36796;&#2636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TNZA1094\AppData\Local\Temp\Temp1_49_&#26032;&#30003;&#36796;&#26360;&#39006;&#19968;&#24335;.zip\49_&#26032;&#30003;&#36796;&#26360;&#39006;&#19968;&#24335;\&#28023;&#25237;\&#30003;&#36796;&#26360;\&#12304;&#28023;&#22806;&#25237;&#36039;&#65288;&#26666;&#24335;&#31561;&#65289;&#20445;&#38522;&#30003;&#36796;&#26360;&#12305;&#22793;&#26356;&#26696;_2022041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海投申込書"/>
      <sheetName val="コントロール"/>
      <sheetName val="通貨略称"/>
    </sheetNames>
    <sheetDataSet>
      <sheetData sheetId="0" refreshError="1"/>
      <sheetData sheetId="1" refreshError="1"/>
      <sheetData sheetId="2">
        <row r="1">
          <cell r="A1" t="str">
            <v>USD</v>
          </cell>
        </row>
        <row r="2">
          <cell r="A2" t="str">
            <v>GBP</v>
          </cell>
        </row>
        <row r="3">
          <cell r="A3" t="str">
            <v>CAD</v>
          </cell>
        </row>
        <row r="4">
          <cell r="A4" t="str">
            <v>CHF</v>
          </cell>
        </row>
        <row r="5">
          <cell r="A5" t="str">
            <v>DEM</v>
          </cell>
        </row>
        <row r="6">
          <cell r="A6" t="str">
            <v>SEK</v>
          </cell>
        </row>
        <row r="7">
          <cell r="A7" t="str">
            <v>NLG</v>
          </cell>
        </row>
        <row r="8">
          <cell r="A8" t="str">
            <v>BEF</v>
          </cell>
        </row>
        <row r="9">
          <cell r="A9" t="str">
            <v>FRF</v>
          </cell>
        </row>
        <row r="10">
          <cell r="A10" t="str">
            <v>ATS</v>
          </cell>
        </row>
        <row r="11">
          <cell r="A11" t="str">
            <v>DKK</v>
          </cell>
        </row>
        <row r="12">
          <cell r="A12" t="str">
            <v>ITL</v>
          </cell>
        </row>
        <row r="13">
          <cell r="A13" t="str">
            <v>NOK</v>
          </cell>
        </row>
        <row r="14">
          <cell r="A14" t="str">
            <v>PTE</v>
          </cell>
        </row>
        <row r="15">
          <cell r="A15" t="str">
            <v>JPY</v>
          </cell>
        </row>
        <row r="16">
          <cell r="A16" t="str">
            <v>AUD</v>
          </cell>
        </row>
        <row r="17">
          <cell r="A17" t="str">
            <v>CNY</v>
          </cell>
        </row>
        <row r="18">
          <cell r="A18" t="str">
            <v>NZD</v>
          </cell>
        </row>
        <row r="19">
          <cell r="A19" t="str">
            <v>HKD</v>
          </cell>
        </row>
        <row r="20">
          <cell r="A20" t="str">
            <v>SGD</v>
          </cell>
        </row>
        <row r="21">
          <cell r="A21" t="str">
            <v>AFA</v>
          </cell>
        </row>
        <row r="22">
          <cell r="A22" t="str">
            <v>BDT</v>
          </cell>
        </row>
        <row r="23">
          <cell r="A23" t="str">
            <v>MYK</v>
          </cell>
        </row>
        <row r="24">
          <cell r="A24" t="str">
            <v>CAR</v>
          </cell>
        </row>
        <row r="25">
          <cell r="A25" t="str">
            <v>INR</v>
          </cell>
        </row>
        <row r="26">
          <cell r="A26" t="str">
            <v>IDR</v>
          </cell>
        </row>
        <row r="27">
          <cell r="A27" t="str">
            <v>LAK</v>
          </cell>
        </row>
        <row r="28">
          <cell r="A28" t="str">
            <v>MYR</v>
          </cell>
        </row>
        <row r="29">
          <cell r="A29" t="str">
            <v>NPR</v>
          </cell>
        </row>
        <row r="30">
          <cell r="A30" t="str">
            <v>PKR</v>
          </cell>
        </row>
        <row r="31">
          <cell r="A31" t="str">
            <v>PGK</v>
          </cell>
        </row>
        <row r="32">
          <cell r="A32" t="str">
            <v>PHP</v>
          </cell>
        </row>
        <row r="33">
          <cell r="A33" t="str">
            <v>KRW</v>
          </cell>
        </row>
        <row r="34">
          <cell r="A34" t="str">
            <v>LKR</v>
          </cell>
        </row>
        <row r="35">
          <cell r="A35" t="str">
            <v>TWD</v>
          </cell>
        </row>
        <row r="36">
          <cell r="A36" t="str">
            <v>THB</v>
          </cell>
        </row>
        <row r="37">
          <cell r="A37" t="str">
            <v>VND</v>
          </cell>
        </row>
        <row r="38">
          <cell r="A38" t="str">
            <v>CSK</v>
          </cell>
        </row>
        <row r="39">
          <cell r="A39" t="str">
            <v>FIM</v>
          </cell>
        </row>
        <row r="40">
          <cell r="A40" t="str">
            <v>DOM</v>
          </cell>
        </row>
        <row r="41">
          <cell r="A41" t="str">
            <v>GRD</v>
          </cell>
        </row>
        <row r="42">
          <cell r="A42" t="str">
            <v>IEP</v>
          </cell>
        </row>
        <row r="43">
          <cell r="A43" t="str">
            <v>LUF</v>
          </cell>
        </row>
        <row r="44">
          <cell r="A44" t="str">
            <v>PLZ</v>
          </cell>
        </row>
        <row r="45">
          <cell r="A45" t="str">
            <v>RUB</v>
          </cell>
        </row>
        <row r="46">
          <cell r="A46" t="str">
            <v>ESP</v>
          </cell>
        </row>
        <row r="47">
          <cell r="A47" t="str">
            <v>YUN</v>
          </cell>
        </row>
        <row r="48">
          <cell r="A48" t="str">
            <v>BHD</v>
          </cell>
        </row>
        <row r="49">
          <cell r="A49" t="str">
            <v>IRR</v>
          </cell>
        </row>
        <row r="50">
          <cell r="A50" t="str">
            <v>IQD</v>
          </cell>
        </row>
        <row r="51">
          <cell r="A51" t="str">
            <v>KWD</v>
          </cell>
        </row>
        <row r="52">
          <cell r="A52" t="str">
            <v>OMR</v>
          </cell>
        </row>
        <row r="53">
          <cell r="A53" t="str">
            <v>QAR</v>
          </cell>
        </row>
        <row r="54">
          <cell r="A54" t="str">
            <v>SAR</v>
          </cell>
        </row>
        <row r="55">
          <cell r="A55" t="str">
            <v>SYP</v>
          </cell>
        </row>
        <row r="56">
          <cell r="A56" t="str">
            <v>TRL</v>
          </cell>
        </row>
        <row r="57">
          <cell r="A57" t="str">
            <v>AED</v>
          </cell>
        </row>
        <row r="58">
          <cell r="A58" t="str">
            <v>YER</v>
          </cell>
        </row>
        <row r="59">
          <cell r="A59" t="str">
            <v>PYG</v>
          </cell>
        </row>
        <row r="60">
          <cell r="A60" t="str">
            <v>CRC</v>
          </cell>
        </row>
        <row r="61">
          <cell r="A61" t="str">
            <v>CUP</v>
          </cell>
        </row>
        <row r="62">
          <cell r="A62" t="str">
            <v>GTQ</v>
          </cell>
        </row>
        <row r="63">
          <cell r="A63" t="str">
            <v>HNL</v>
          </cell>
        </row>
        <row r="64">
          <cell r="A64" t="str">
            <v>JMD</v>
          </cell>
        </row>
        <row r="65">
          <cell r="A65" t="str">
            <v>MXP</v>
          </cell>
        </row>
        <row r="66">
          <cell r="A66" t="str">
            <v>ARA</v>
          </cell>
        </row>
        <row r="67">
          <cell r="A67" t="str">
            <v>BOB</v>
          </cell>
        </row>
        <row r="68">
          <cell r="A68" t="str">
            <v>BRL</v>
          </cell>
        </row>
        <row r="69">
          <cell r="A69" t="str">
            <v>CLP</v>
          </cell>
        </row>
        <row r="70">
          <cell r="A70" t="str">
            <v>COP</v>
          </cell>
        </row>
        <row r="71">
          <cell r="A71" t="str">
            <v>PEI</v>
          </cell>
        </row>
        <row r="72">
          <cell r="A72" t="str">
            <v>UYP</v>
          </cell>
        </row>
        <row r="73">
          <cell r="A73" t="str">
            <v>VEB</v>
          </cell>
        </row>
        <row r="74">
          <cell r="A74" t="str">
            <v>DZD</v>
          </cell>
        </row>
        <row r="75">
          <cell r="A75" t="str">
            <v>EGP</v>
          </cell>
        </row>
        <row r="76">
          <cell r="A76" t="str">
            <v>XAF</v>
          </cell>
        </row>
        <row r="77">
          <cell r="A77" t="str">
            <v>GHC</v>
          </cell>
        </row>
        <row r="78">
          <cell r="A78" t="str">
            <v>KES</v>
          </cell>
        </row>
        <row r="79">
          <cell r="A79" t="str">
            <v>LYD</v>
          </cell>
        </row>
        <row r="80">
          <cell r="A80" t="str">
            <v>MAD</v>
          </cell>
        </row>
        <row r="81">
          <cell r="A81" t="str">
            <v>NGN</v>
          </cell>
        </row>
        <row r="82">
          <cell r="A82" t="str">
            <v>ZAR</v>
          </cell>
        </row>
        <row r="83">
          <cell r="A83" t="str">
            <v>TND</v>
          </cell>
        </row>
        <row r="84">
          <cell r="A84" t="str">
            <v>ZWD</v>
          </cell>
        </row>
        <row r="85">
          <cell r="A85" t="str">
            <v>ECU</v>
          </cell>
        </row>
        <row r="86">
          <cell r="A86" t="str">
            <v>MXN</v>
          </cell>
        </row>
        <row r="87">
          <cell r="A87" t="str">
            <v>EUR</v>
          </cell>
        </row>
        <row r="88">
          <cell r="A88" t="str">
            <v>CZK</v>
          </cell>
        </row>
        <row r="89">
          <cell r="A89" t="str">
            <v>HUF</v>
          </cell>
        </row>
        <row r="90">
          <cell r="A90" t="str">
            <v>PLN</v>
          </cell>
        </row>
        <row r="91">
          <cell r="A91" t="str">
            <v>SKK</v>
          </cell>
        </row>
        <row r="92">
          <cell r="A92" t="str">
            <v>YTL</v>
          </cell>
        </row>
        <row r="93">
          <cell r="A93" t="str">
            <v>TRY</v>
          </cell>
        </row>
        <row r="94">
          <cell r="A94" t="str">
            <v>その他</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海投申込書"/>
      <sheetName val="別添 1"/>
      <sheetName val="別添 2"/>
      <sheetName val="別添 3"/>
      <sheetName val="別添 4"/>
      <sheetName val="通貨略称"/>
      <sheetName val="国名称"/>
      <sheetName val="コントロール"/>
      <sheetName val="貼付用（申込書）"/>
    </sheetNames>
    <sheetDataSet>
      <sheetData sheetId="0" refreshError="1"/>
      <sheetData sheetId="1" refreshError="1"/>
      <sheetData sheetId="2" refreshError="1"/>
      <sheetData sheetId="3" refreshError="1"/>
      <sheetData sheetId="4" refreshError="1"/>
      <sheetData sheetId="5">
        <row r="1">
          <cell r="A1" t="str">
            <v>USD</v>
          </cell>
        </row>
        <row r="2">
          <cell r="A2" t="str">
            <v>GBP</v>
          </cell>
        </row>
        <row r="3">
          <cell r="A3" t="str">
            <v>CAD</v>
          </cell>
        </row>
        <row r="4">
          <cell r="A4" t="str">
            <v>CHF</v>
          </cell>
        </row>
        <row r="5">
          <cell r="A5" t="str">
            <v>DEM</v>
          </cell>
        </row>
        <row r="6">
          <cell r="A6" t="str">
            <v>SEK</v>
          </cell>
        </row>
        <row r="7">
          <cell r="A7" t="str">
            <v>NLG</v>
          </cell>
        </row>
        <row r="8">
          <cell r="A8" t="str">
            <v>BEF</v>
          </cell>
        </row>
        <row r="9">
          <cell r="A9" t="str">
            <v>FRF</v>
          </cell>
        </row>
        <row r="10">
          <cell r="A10" t="str">
            <v>ATS</v>
          </cell>
        </row>
        <row r="11">
          <cell r="A11" t="str">
            <v>DKK</v>
          </cell>
        </row>
        <row r="12">
          <cell r="A12" t="str">
            <v>ITL</v>
          </cell>
        </row>
        <row r="13">
          <cell r="A13" t="str">
            <v>NOK</v>
          </cell>
        </row>
        <row r="14">
          <cell r="A14" t="str">
            <v>PTE</v>
          </cell>
        </row>
        <row r="15">
          <cell r="A15" t="str">
            <v>JPY</v>
          </cell>
        </row>
        <row r="16">
          <cell r="A16" t="str">
            <v>AUD</v>
          </cell>
        </row>
        <row r="17">
          <cell r="A17" t="str">
            <v>CNY</v>
          </cell>
        </row>
        <row r="18">
          <cell r="A18" t="str">
            <v>NZD</v>
          </cell>
        </row>
        <row r="19">
          <cell r="A19" t="str">
            <v>HKD</v>
          </cell>
        </row>
        <row r="20">
          <cell r="A20" t="str">
            <v>SGD</v>
          </cell>
        </row>
        <row r="21">
          <cell r="A21" t="str">
            <v>AFA</v>
          </cell>
        </row>
        <row r="22">
          <cell r="A22" t="str">
            <v>BDT</v>
          </cell>
        </row>
        <row r="23">
          <cell r="A23" t="str">
            <v>MYK</v>
          </cell>
        </row>
        <row r="24">
          <cell r="A24" t="str">
            <v>CAR</v>
          </cell>
        </row>
        <row r="25">
          <cell r="A25" t="str">
            <v>INR</v>
          </cell>
        </row>
        <row r="26">
          <cell r="A26" t="str">
            <v>IDR</v>
          </cell>
        </row>
        <row r="27">
          <cell r="A27" t="str">
            <v>LAK</v>
          </cell>
        </row>
        <row r="28">
          <cell r="A28" t="str">
            <v>MYR</v>
          </cell>
        </row>
        <row r="29">
          <cell r="A29" t="str">
            <v>NPR</v>
          </cell>
        </row>
        <row r="30">
          <cell r="A30" t="str">
            <v>PKR</v>
          </cell>
        </row>
        <row r="31">
          <cell r="A31" t="str">
            <v>PGK</v>
          </cell>
        </row>
        <row r="32">
          <cell r="A32" t="str">
            <v>PHP</v>
          </cell>
        </row>
        <row r="33">
          <cell r="A33" t="str">
            <v>KRW</v>
          </cell>
        </row>
        <row r="34">
          <cell r="A34" t="str">
            <v>LKR</v>
          </cell>
        </row>
        <row r="35">
          <cell r="A35" t="str">
            <v>TWD</v>
          </cell>
        </row>
        <row r="36">
          <cell r="A36" t="str">
            <v>THB</v>
          </cell>
        </row>
        <row r="37">
          <cell r="A37" t="str">
            <v>VND</v>
          </cell>
        </row>
        <row r="38">
          <cell r="A38" t="str">
            <v>CSK</v>
          </cell>
        </row>
        <row r="39">
          <cell r="A39" t="str">
            <v>FIM</v>
          </cell>
        </row>
        <row r="40">
          <cell r="A40" t="str">
            <v>DOM</v>
          </cell>
        </row>
        <row r="41">
          <cell r="A41" t="str">
            <v>GRD</v>
          </cell>
        </row>
        <row r="42">
          <cell r="A42" t="str">
            <v>IEP</v>
          </cell>
        </row>
        <row r="43">
          <cell r="A43" t="str">
            <v>LUF</v>
          </cell>
        </row>
        <row r="44">
          <cell r="A44" t="str">
            <v>PLZ</v>
          </cell>
        </row>
        <row r="45">
          <cell r="A45" t="str">
            <v>RUB</v>
          </cell>
        </row>
        <row r="46">
          <cell r="A46" t="str">
            <v>ESP</v>
          </cell>
        </row>
        <row r="47">
          <cell r="A47" t="str">
            <v>YUN</v>
          </cell>
        </row>
        <row r="48">
          <cell r="A48" t="str">
            <v>BHD</v>
          </cell>
        </row>
        <row r="49">
          <cell r="A49" t="str">
            <v>IRR</v>
          </cell>
        </row>
        <row r="50">
          <cell r="A50" t="str">
            <v>IQD</v>
          </cell>
        </row>
        <row r="51">
          <cell r="A51" t="str">
            <v>KWD</v>
          </cell>
        </row>
        <row r="52">
          <cell r="A52" t="str">
            <v>OMR</v>
          </cell>
        </row>
        <row r="53">
          <cell r="A53" t="str">
            <v>QAR</v>
          </cell>
        </row>
        <row r="54">
          <cell r="A54" t="str">
            <v>SAR</v>
          </cell>
        </row>
        <row r="55">
          <cell r="A55" t="str">
            <v>SYP</v>
          </cell>
        </row>
        <row r="56">
          <cell r="A56" t="str">
            <v>TRL</v>
          </cell>
        </row>
        <row r="57">
          <cell r="A57" t="str">
            <v>AED</v>
          </cell>
        </row>
        <row r="58">
          <cell r="A58" t="str">
            <v>YER</v>
          </cell>
        </row>
        <row r="59">
          <cell r="A59" t="str">
            <v>PYG</v>
          </cell>
        </row>
        <row r="60">
          <cell r="A60" t="str">
            <v>CRC</v>
          </cell>
        </row>
        <row r="61">
          <cell r="A61" t="str">
            <v>CUP</v>
          </cell>
        </row>
        <row r="62">
          <cell r="A62" t="str">
            <v>GTQ</v>
          </cell>
        </row>
        <row r="63">
          <cell r="A63" t="str">
            <v>HNL</v>
          </cell>
        </row>
        <row r="64">
          <cell r="A64" t="str">
            <v>JMD</v>
          </cell>
        </row>
        <row r="65">
          <cell r="A65" t="str">
            <v>MXP</v>
          </cell>
        </row>
        <row r="66">
          <cell r="A66" t="str">
            <v>ARA</v>
          </cell>
        </row>
        <row r="67">
          <cell r="A67" t="str">
            <v>BOB</v>
          </cell>
        </row>
        <row r="68">
          <cell r="A68" t="str">
            <v>BRL</v>
          </cell>
        </row>
        <row r="69">
          <cell r="A69" t="str">
            <v>CLP</v>
          </cell>
        </row>
        <row r="70">
          <cell r="A70" t="str">
            <v>COP</v>
          </cell>
        </row>
        <row r="71">
          <cell r="A71" t="str">
            <v>PEI</v>
          </cell>
        </row>
        <row r="72">
          <cell r="A72" t="str">
            <v>UYP</v>
          </cell>
        </row>
        <row r="73">
          <cell r="A73" t="str">
            <v>VEB</v>
          </cell>
        </row>
        <row r="74">
          <cell r="A74" t="str">
            <v>DZD</v>
          </cell>
        </row>
        <row r="75">
          <cell r="A75" t="str">
            <v>EGP</v>
          </cell>
        </row>
        <row r="76">
          <cell r="A76" t="str">
            <v>XAF</v>
          </cell>
        </row>
        <row r="77">
          <cell r="A77" t="str">
            <v>GHC</v>
          </cell>
        </row>
        <row r="78">
          <cell r="A78" t="str">
            <v>KES</v>
          </cell>
        </row>
        <row r="79">
          <cell r="A79" t="str">
            <v>LYD</v>
          </cell>
        </row>
        <row r="80">
          <cell r="A80" t="str">
            <v>MAD</v>
          </cell>
        </row>
        <row r="81">
          <cell r="A81" t="str">
            <v>NGN</v>
          </cell>
        </row>
        <row r="82">
          <cell r="A82" t="str">
            <v>ZAR</v>
          </cell>
        </row>
        <row r="83">
          <cell r="A83" t="str">
            <v>TND</v>
          </cell>
        </row>
        <row r="84">
          <cell r="A84" t="str">
            <v>ZWD</v>
          </cell>
        </row>
        <row r="85">
          <cell r="A85" t="str">
            <v>ECU</v>
          </cell>
        </row>
        <row r="86">
          <cell r="A86" t="str">
            <v>MXN</v>
          </cell>
        </row>
        <row r="87">
          <cell r="A87" t="str">
            <v>EUR</v>
          </cell>
        </row>
        <row r="88">
          <cell r="A88" t="str">
            <v>CZK</v>
          </cell>
        </row>
        <row r="89">
          <cell r="A89" t="str">
            <v>HUF</v>
          </cell>
        </row>
        <row r="90">
          <cell r="A90" t="str">
            <v>PLN</v>
          </cell>
        </row>
        <row r="91">
          <cell r="A91" t="str">
            <v>SKK</v>
          </cell>
        </row>
        <row r="92">
          <cell r="A92" t="str">
            <v>YTL</v>
          </cell>
        </row>
        <row r="93">
          <cell r="A93" t="str">
            <v>TRY</v>
          </cell>
        </row>
        <row r="94">
          <cell r="A94" t="str">
            <v>その他</v>
          </cell>
        </row>
      </sheetData>
      <sheetData sheetId="6"/>
      <sheetData sheetId="7" refreshError="1"/>
      <sheetData sheetId="8"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18.xml"/><Relationship Id="rId117" Type="http://schemas.openxmlformats.org/officeDocument/2006/relationships/ctrlProp" Target="../ctrlProps/ctrlProp109.xml"/><Relationship Id="rId21" Type="http://schemas.openxmlformats.org/officeDocument/2006/relationships/ctrlProp" Target="../ctrlProps/ctrlProp13.xml"/><Relationship Id="rId42" Type="http://schemas.openxmlformats.org/officeDocument/2006/relationships/ctrlProp" Target="../ctrlProps/ctrlProp34.xml"/><Relationship Id="rId47" Type="http://schemas.openxmlformats.org/officeDocument/2006/relationships/ctrlProp" Target="../ctrlProps/ctrlProp39.xml"/><Relationship Id="rId63" Type="http://schemas.openxmlformats.org/officeDocument/2006/relationships/ctrlProp" Target="../ctrlProps/ctrlProp55.xml"/><Relationship Id="rId68" Type="http://schemas.openxmlformats.org/officeDocument/2006/relationships/ctrlProp" Target="../ctrlProps/ctrlProp60.xml"/><Relationship Id="rId84" Type="http://schemas.openxmlformats.org/officeDocument/2006/relationships/ctrlProp" Target="../ctrlProps/ctrlProp76.xml"/><Relationship Id="rId89" Type="http://schemas.openxmlformats.org/officeDocument/2006/relationships/ctrlProp" Target="../ctrlProps/ctrlProp81.xml"/><Relationship Id="rId112" Type="http://schemas.openxmlformats.org/officeDocument/2006/relationships/ctrlProp" Target="../ctrlProps/ctrlProp104.xml"/><Relationship Id="rId16" Type="http://schemas.openxmlformats.org/officeDocument/2006/relationships/ctrlProp" Target="../ctrlProps/ctrlProp8.xml"/><Relationship Id="rId107" Type="http://schemas.openxmlformats.org/officeDocument/2006/relationships/ctrlProp" Target="../ctrlProps/ctrlProp99.xml"/><Relationship Id="rId11" Type="http://schemas.openxmlformats.org/officeDocument/2006/relationships/ctrlProp" Target="../ctrlProps/ctrlProp3.xml"/><Relationship Id="rId24" Type="http://schemas.openxmlformats.org/officeDocument/2006/relationships/ctrlProp" Target="../ctrlProps/ctrlProp16.xml"/><Relationship Id="rId32" Type="http://schemas.openxmlformats.org/officeDocument/2006/relationships/ctrlProp" Target="../ctrlProps/ctrlProp24.xml"/><Relationship Id="rId37" Type="http://schemas.openxmlformats.org/officeDocument/2006/relationships/ctrlProp" Target="../ctrlProps/ctrlProp29.xml"/><Relationship Id="rId40" Type="http://schemas.openxmlformats.org/officeDocument/2006/relationships/ctrlProp" Target="../ctrlProps/ctrlProp32.xml"/><Relationship Id="rId45" Type="http://schemas.openxmlformats.org/officeDocument/2006/relationships/ctrlProp" Target="../ctrlProps/ctrlProp37.xml"/><Relationship Id="rId53" Type="http://schemas.openxmlformats.org/officeDocument/2006/relationships/ctrlProp" Target="../ctrlProps/ctrlProp45.xml"/><Relationship Id="rId58" Type="http://schemas.openxmlformats.org/officeDocument/2006/relationships/ctrlProp" Target="../ctrlProps/ctrlProp50.xml"/><Relationship Id="rId66" Type="http://schemas.openxmlformats.org/officeDocument/2006/relationships/ctrlProp" Target="../ctrlProps/ctrlProp58.xml"/><Relationship Id="rId74" Type="http://schemas.openxmlformats.org/officeDocument/2006/relationships/ctrlProp" Target="../ctrlProps/ctrlProp66.xml"/><Relationship Id="rId79" Type="http://schemas.openxmlformats.org/officeDocument/2006/relationships/ctrlProp" Target="../ctrlProps/ctrlProp71.xml"/><Relationship Id="rId87" Type="http://schemas.openxmlformats.org/officeDocument/2006/relationships/ctrlProp" Target="../ctrlProps/ctrlProp79.xml"/><Relationship Id="rId102" Type="http://schemas.openxmlformats.org/officeDocument/2006/relationships/ctrlProp" Target="../ctrlProps/ctrlProp94.xml"/><Relationship Id="rId110" Type="http://schemas.openxmlformats.org/officeDocument/2006/relationships/ctrlProp" Target="../ctrlProps/ctrlProp102.xml"/><Relationship Id="rId115" Type="http://schemas.openxmlformats.org/officeDocument/2006/relationships/ctrlProp" Target="../ctrlProps/ctrlProp107.xml"/><Relationship Id="rId5" Type="http://schemas.openxmlformats.org/officeDocument/2006/relationships/hyperlink" Target="https://www.nexi.go.jp/regulation/pdf/09_05_toshi_Q&amp;A.pdf" TargetMode="External"/><Relationship Id="rId61" Type="http://schemas.openxmlformats.org/officeDocument/2006/relationships/ctrlProp" Target="../ctrlProps/ctrlProp53.xml"/><Relationship Id="rId82" Type="http://schemas.openxmlformats.org/officeDocument/2006/relationships/ctrlProp" Target="../ctrlProps/ctrlProp74.xml"/><Relationship Id="rId90" Type="http://schemas.openxmlformats.org/officeDocument/2006/relationships/ctrlProp" Target="../ctrlProps/ctrlProp82.xml"/><Relationship Id="rId95" Type="http://schemas.openxmlformats.org/officeDocument/2006/relationships/ctrlProp" Target="../ctrlProps/ctrlProp87.xml"/><Relationship Id="rId19" Type="http://schemas.openxmlformats.org/officeDocument/2006/relationships/ctrlProp" Target="../ctrlProps/ctrlProp11.xml"/><Relationship Id="rId14" Type="http://schemas.openxmlformats.org/officeDocument/2006/relationships/ctrlProp" Target="../ctrlProps/ctrlProp6.xml"/><Relationship Id="rId22" Type="http://schemas.openxmlformats.org/officeDocument/2006/relationships/ctrlProp" Target="../ctrlProps/ctrlProp14.xml"/><Relationship Id="rId27" Type="http://schemas.openxmlformats.org/officeDocument/2006/relationships/ctrlProp" Target="../ctrlProps/ctrlProp19.xml"/><Relationship Id="rId30" Type="http://schemas.openxmlformats.org/officeDocument/2006/relationships/ctrlProp" Target="../ctrlProps/ctrlProp22.xml"/><Relationship Id="rId35" Type="http://schemas.openxmlformats.org/officeDocument/2006/relationships/ctrlProp" Target="../ctrlProps/ctrlProp27.xml"/><Relationship Id="rId43" Type="http://schemas.openxmlformats.org/officeDocument/2006/relationships/ctrlProp" Target="../ctrlProps/ctrlProp35.xml"/><Relationship Id="rId48" Type="http://schemas.openxmlformats.org/officeDocument/2006/relationships/ctrlProp" Target="../ctrlProps/ctrlProp40.xml"/><Relationship Id="rId56" Type="http://schemas.openxmlformats.org/officeDocument/2006/relationships/ctrlProp" Target="../ctrlProps/ctrlProp48.xml"/><Relationship Id="rId64" Type="http://schemas.openxmlformats.org/officeDocument/2006/relationships/ctrlProp" Target="../ctrlProps/ctrlProp56.xml"/><Relationship Id="rId69" Type="http://schemas.openxmlformats.org/officeDocument/2006/relationships/ctrlProp" Target="../ctrlProps/ctrlProp61.xml"/><Relationship Id="rId77" Type="http://schemas.openxmlformats.org/officeDocument/2006/relationships/ctrlProp" Target="../ctrlProps/ctrlProp69.xml"/><Relationship Id="rId100" Type="http://schemas.openxmlformats.org/officeDocument/2006/relationships/ctrlProp" Target="../ctrlProps/ctrlProp92.xml"/><Relationship Id="rId105" Type="http://schemas.openxmlformats.org/officeDocument/2006/relationships/ctrlProp" Target="../ctrlProps/ctrlProp97.xml"/><Relationship Id="rId113" Type="http://schemas.openxmlformats.org/officeDocument/2006/relationships/ctrlProp" Target="../ctrlProps/ctrlProp105.xml"/><Relationship Id="rId8" Type="http://schemas.openxmlformats.org/officeDocument/2006/relationships/vmlDrawing" Target="../drawings/vmlDrawing1.vml"/><Relationship Id="rId51" Type="http://schemas.openxmlformats.org/officeDocument/2006/relationships/ctrlProp" Target="../ctrlProps/ctrlProp43.xml"/><Relationship Id="rId72" Type="http://schemas.openxmlformats.org/officeDocument/2006/relationships/ctrlProp" Target="../ctrlProps/ctrlProp64.xml"/><Relationship Id="rId80" Type="http://schemas.openxmlformats.org/officeDocument/2006/relationships/ctrlProp" Target="../ctrlProps/ctrlProp72.xml"/><Relationship Id="rId85" Type="http://schemas.openxmlformats.org/officeDocument/2006/relationships/ctrlProp" Target="../ctrlProps/ctrlProp77.xml"/><Relationship Id="rId93" Type="http://schemas.openxmlformats.org/officeDocument/2006/relationships/ctrlProp" Target="../ctrlProps/ctrlProp85.xml"/><Relationship Id="rId98" Type="http://schemas.openxmlformats.org/officeDocument/2006/relationships/ctrlProp" Target="../ctrlProps/ctrlProp90.xml"/><Relationship Id="rId3" Type="http://schemas.openxmlformats.org/officeDocument/2006/relationships/hyperlink" Target="https://www.nexi.go.jp/form/investment/rate/index.html" TargetMode="External"/><Relationship Id="rId12" Type="http://schemas.openxmlformats.org/officeDocument/2006/relationships/ctrlProp" Target="../ctrlProps/ctrlProp4.xml"/><Relationship Id="rId17" Type="http://schemas.openxmlformats.org/officeDocument/2006/relationships/ctrlProp" Target="../ctrlProps/ctrlProp9.xml"/><Relationship Id="rId25" Type="http://schemas.openxmlformats.org/officeDocument/2006/relationships/ctrlProp" Target="../ctrlProps/ctrlProp17.xml"/><Relationship Id="rId33" Type="http://schemas.openxmlformats.org/officeDocument/2006/relationships/ctrlProp" Target="../ctrlProps/ctrlProp25.xml"/><Relationship Id="rId38" Type="http://schemas.openxmlformats.org/officeDocument/2006/relationships/ctrlProp" Target="../ctrlProps/ctrlProp30.xml"/><Relationship Id="rId46" Type="http://schemas.openxmlformats.org/officeDocument/2006/relationships/ctrlProp" Target="../ctrlProps/ctrlProp38.xml"/><Relationship Id="rId59" Type="http://schemas.openxmlformats.org/officeDocument/2006/relationships/ctrlProp" Target="../ctrlProps/ctrlProp51.xml"/><Relationship Id="rId67" Type="http://schemas.openxmlformats.org/officeDocument/2006/relationships/ctrlProp" Target="../ctrlProps/ctrlProp59.xml"/><Relationship Id="rId103" Type="http://schemas.openxmlformats.org/officeDocument/2006/relationships/ctrlProp" Target="../ctrlProps/ctrlProp95.xml"/><Relationship Id="rId108" Type="http://schemas.openxmlformats.org/officeDocument/2006/relationships/ctrlProp" Target="../ctrlProps/ctrlProp100.xml"/><Relationship Id="rId116" Type="http://schemas.openxmlformats.org/officeDocument/2006/relationships/ctrlProp" Target="../ctrlProps/ctrlProp108.xml"/><Relationship Id="rId20" Type="http://schemas.openxmlformats.org/officeDocument/2006/relationships/ctrlProp" Target="../ctrlProps/ctrlProp12.xml"/><Relationship Id="rId41" Type="http://schemas.openxmlformats.org/officeDocument/2006/relationships/ctrlProp" Target="../ctrlProps/ctrlProp33.xml"/><Relationship Id="rId54" Type="http://schemas.openxmlformats.org/officeDocument/2006/relationships/ctrlProp" Target="../ctrlProps/ctrlProp46.xml"/><Relationship Id="rId62" Type="http://schemas.openxmlformats.org/officeDocument/2006/relationships/ctrlProp" Target="../ctrlProps/ctrlProp54.xml"/><Relationship Id="rId70" Type="http://schemas.openxmlformats.org/officeDocument/2006/relationships/ctrlProp" Target="../ctrlProps/ctrlProp62.xml"/><Relationship Id="rId75" Type="http://schemas.openxmlformats.org/officeDocument/2006/relationships/ctrlProp" Target="../ctrlProps/ctrlProp67.xml"/><Relationship Id="rId83" Type="http://schemas.openxmlformats.org/officeDocument/2006/relationships/ctrlProp" Target="../ctrlProps/ctrlProp75.xml"/><Relationship Id="rId88" Type="http://schemas.openxmlformats.org/officeDocument/2006/relationships/ctrlProp" Target="../ctrlProps/ctrlProp80.xml"/><Relationship Id="rId91" Type="http://schemas.openxmlformats.org/officeDocument/2006/relationships/ctrlProp" Target="../ctrlProps/ctrlProp83.xml"/><Relationship Id="rId96" Type="http://schemas.openxmlformats.org/officeDocument/2006/relationships/ctrlProp" Target="../ctrlProps/ctrlProp88.xml"/><Relationship Id="rId111" Type="http://schemas.openxmlformats.org/officeDocument/2006/relationships/ctrlProp" Target="../ctrlProps/ctrlProp103.xml"/><Relationship Id="rId1" Type="http://schemas.openxmlformats.org/officeDocument/2006/relationships/hyperlink" Target="https://www.nexi.go.jp/procedure/consult/index.html" TargetMode="External"/><Relationship Id="rId6" Type="http://schemas.openxmlformats.org/officeDocument/2006/relationships/printerSettings" Target="../printerSettings/printerSettings1.bin"/><Relationship Id="rId15" Type="http://schemas.openxmlformats.org/officeDocument/2006/relationships/ctrlProp" Target="../ctrlProps/ctrlProp7.xml"/><Relationship Id="rId23" Type="http://schemas.openxmlformats.org/officeDocument/2006/relationships/ctrlProp" Target="../ctrlProps/ctrlProp15.xml"/><Relationship Id="rId28" Type="http://schemas.openxmlformats.org/officeDocument/2006/relationships/ctrlProp" Target="../ctrlProps/ctrlProp20.xml"/><Relationship Id="rId36" Type="http://schemas.openxmlformats.org/officeDocument/2006/relationships/ctrlProp" Target="../ctrlProps/ctrlProp28.xml"/><Relationship Id="rId49" Type="http://schemas.openxmlformats.org/officeDocument/2006/relationships/ctrlProp" Target="../ctrlProps/ctrlProp41.xml"/><Relationship Id="rId57" Type="http://schemas.openxmlformats.org/officeDocument/2006/relationships/ctrlProp" Target="../ctrlProps/ctrlProp49.xml"/><Relationship Id="rId106" Type="http://schemas.openxmlformats.org/officeDocument/2006/relationships/ctrlProp" Target="../ctrlProps/ctrlProp98.xml"/><Relationship Id="rId114" Type="http://schemas.openxmlformats.org/officeDocument/2006/relationships/ctrlProp" Target="../ctrlProps/ctrlProp106.xml"/><Relationship Id="rId10" Type="http://schemas.openxmlformats.org/officeDocument/2006/relationships/ctrlProp" Target="../ctrlProps/ctrlProp2.xml"/><Relationship Id="rId31" Type="http://schemas.openxmlformats.org/officeDocument/2006/relationships/ctrlProp" Target="../ctrlProps/ctrlProp23.xml"/><Relationship Id="rId44" Type="http://schemas.openxmlformats.org/officeDocument/2006/relationships/ctrlProp" Target="../ctrlProps/ctrlProp36.xml"/><Relationship Id="rId52" Type="http://schemas.openxmlformats.org/officeDocument/2006/relationships/ctrlProp" Target="../ctrlProps/ctrlProp44.xml"/><Relationship Id="rId60" Type="http://schemas.openxmlformats.org/officeDocument/2006/relationships/ctrlProp" Target="../ctrlProps/ctrlProp52.xml"/><Relationship Id="rId65" Type="http://schemas.openxmlformats.org/officeDocument/2006/relationships/ctrlProp" Target="../ctrlProps/ctrlProp57.xml"/><Relationship Id="rId73" Type="http://schemas.openxmlformats.org/officeDocument/2006/relationships/ctrlProp" Target="../ctrlProps/ctrlProp65.xml"/><Relationship Id="rId78" Type="http://schemas.openxmlformats.org/officeDocument/2006/relationships/ctrlProp" Target="../ctrlProps/ctrlProp70.xml"/><Relationship Id="rId81" Type="http://schemas.openxmlformats.org/officeDocument/2006/relationships/ctrlProp" Target="../ctrlProps/ctrlProp73.xml"/><Relationship Id="rId86" Type="http://schemas.openxmlformats.org/officeDocument/2006/relationships/ctrlProp" Target="../ctrlProps/ctrlProp78.xml"/><Relationship Id="rId94" Type="http://schemas.openxmlformats.org/officeDocument/2006/relationships/ctrlProp" Target="../ctrlProps/ctrlProp86.xml"/><Relationship Id="rId99" Type="http://schemas.openxmlformats.org/officeDocument/2006/relationships/ctrlProp" Target="../ctrlProps/ctrlProp91.xml"/><Relationship Id="rId101" Type="http://schemas.openxmlformats.org/officeDocument/2006/relationships/ctrlProp" Target="../ctrlProps/ctrlProp93.xml"/><Relationship Id="rId4" Type="http://schemas.openxmlformats.org/officeDocument/2006/relationships/hyperlink" Target="https://www.nexi.go.jp/procedure/consult/buyer.html" TargetMode="External"/><Relationship Id="rId9" Type="http://schemas.openxmlformats.org/officeDocument/2006/relationships/ctrlProp" Target="../ctrlProps/ctrlProp1.xml"/><Relationship Id="rId13" Type="http://schemas.openxmlformats.org/officeDocument/2006/relationships/ctrlProp" Target="../ctrlProps/ctrlProp5.xml"/><Relationship Id="rId18" Type="http://schemas.openxmlformats.org/officeDocument/2006/relationships/ctrlProp" Target="../ctrlProps/ctrlProp10.xml"/><Relationship Id="rId39" Type="http://schemas.openxmlformats.org/officeDocument/2006/relationships/ctrlProp" Target="../ctrlProps/ctrlProp31.xml"/><Relationship Id="rId109" Type="http://schemas.openxmlformats.org/officeDocument/2006/relationships/ctrlProp" Target="../ctrlProps/ctrlProp101.xml"/><Relationship Id="rId34" Type="http://schemas.openxmlformats.org/officeDocument/2006/relationships/ctrlProp" Target="../ctrlProps/ctrlProp26.xml"/><Relationship Id="rId50" Type="http://schemas.openxmlformats.org/officeDocument/2006/relationships/ctrlProp" Target="../ctrlProps/ctrlProp42.xml"/><Relationship Id="rId55" Type="http://schemas.openxmlformats.org/officeDocument/2006/relationships/ctrlProp" Target="../ctrlProps/ctrlProp47.xml"/><Relationship Id="rId76" Type="http://schemas.openxmlformats.org/officeDocument/2006/relationships/ctrlProp" Target="../ctrlProps/ctrlProp68.xml"/><Relationship Id="rId97" Type="http://schemas.openxmlformats.org/officeDocument/2006/relationships/ctrlProp" Target="../ctrlProps/ctrlProp89.xml"/><Relationship Id="rId104" Type="http://schemas.openxmlformats.org/officeDocument/2006/relationships/ctrlProp" Target="../ctrlProps/ctrlProp96.xml"/><Relationship Id="rId7" Type="http://schemas.openxmlformats.org/officeDocument/2006/relationships/drawing" Target="../drawings/drawing1.xml"/><Relationship Id="rId71" Type="http://schemas.openxmlformats.org/officeDocument/2006/relationships/ctrlProp" Target="../ctrlProps/ctrlProp63.xml"/><Relationship Id="rId92" Type="http://schemas.openxmlformats.org/officeDocument/2006/relationships/ctrlProp" Target="../ctrlProps/ctrlProp84.xml"/><Relationship Id="rId2" Type="http://schemas.openxmlformats.org/officeDocument/2006/relationships/hyperlink" Target="https://www.nexi.go.jp/procedure/consult/buyer.html" TargetMode="External"/><Relationship Id="rId29" Type="http://schemas.openxmlformats.org/officeDocument/2006/relationships/ctrlProp" Target="../ctrlProps/ctrlProp2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ctrlProp" Target="../ctrlProps/ctrlProp111.xml"/><Relationship Id="rId4" Type="http://schemas.openxmlformats.org/officeDocument/2006/relationships/ctrlProp" Target="../ctrlProps/ctrlProp110.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5" Type="http://schemas.openxmlformats.org/officeDocument/2006/relationships/ctrlProp" Target="../ctrlProps/ctrlProp113.xml"/><Relationship Id="rId4" Type="http://schemas.openxmlformats.org/officeDocument/2006/relationships/ctrlProp" Target="../ctrlProps/ctrlProp11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7" Type="http://schemas.openxmlformats.org/officeDocument/2006/relationships/ctrlProp" Target="../ctrlProps/ctrlProp117.xml"/><Relationship Id="rId2" Type="http://schemas.openxmlformats.org/officeDocument/2006/relationships/drawing" Target="../drawings/drawing5.xml"/><Relationship Id="rId1" Type="http://schemas.openxmlformats.org/officeDocument/2006/relationships/printerSettings" Target="../printerSettings/printerSettings5.bin"/><Relationship Id="rId6" Type="http://schemas.openxmlformats.org/officeDocument/2006/relationships/ctrlProp" Target="../ctrlProps/ctrlProp116.xml"/><Relationship Id="rId5" Type="http://schemas.openxmlformats.org/officeDocument/2006/relationships/ctrlProp" Target="../ctrlProps/ctrlProp115.xml"/><Relationship Id="rId4" Type="http://schemas.openxmlformats.org/officeDocument/2006/relationships/ctrlProp" Target="../ctrlProps/ctrlProp114.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CC280D-5D03-4C56-B72C-4CAAFCBFEF14}">
  <sheetPr>
    <tabColor theme="3" tint="0.79998168889431442"/>
    <pageSetUpPr fitToPage="1"/>
  </sheetPr>
  <dimension ref="A1:BP172"/>
  <sheetViews>
    <sheetView showGridLines="0" tabSelected="1" view="pageBreakPreview" zoomScaleNormal="85" zoomScaleSheetLayoutView="100" workbookViewId="0"/>
  </sheetViews>
  <sheetFormatPr defaultColWidth="4.625" defaultRowHeight="20.25" customHeight="1" x14ac:dyDescent="0.15"/>
  <cols>
    <col min="1" max="20" width="5.375" style="432" customWidth="1"/>
    <col min="21" max="21" width="6.5" style="432" customWidth="1"/>
    <col min="22" max="22" width="2.625" style="432" customWidth="1"/>
    <col min="23" max="23" width="5.375" style="1" customWidth="1"/>
    <col min="24" max="24" width="4.875" style="8" customWidth="1"/>
    <col min="25" max="40" width="4.875" style="1" customWidth="1"/>
    <col min="41" max="41" width="12.875" style="1" customWidth="1"/>
    <col min="42" max="16384" width="4.625" style="1"/>
  </cols>
  <sheetData>
    <row r="1" spans="1:45" ht="20.25" customHeight="1" x14ac:dyDescent="0.15">
      <c r="A1" s="6" t="s">
        <v>0</v>
      </c>
      <c r="B1" s="4"/>
      <c r="C1" s="4"/>
      <c r="D1" s="4"/>
      <c r="E1" s="5"/>
      <c r="F1" s="5"/>
      <c r="G1" s="5"/>
      <c r="H1" s="5"/>
      <c r="I1" s="5"/>
      <c r="J1" s="5"/>
      <c r="K1" s="5"/>
      <c r="L1" s="5"/>
      <c r="M1" s="5"/>
      <c r="N1" s="5"/>
      <c r="O1" s="5"/>
      <c r="P1" s="5"/>
      <c r="Q1" s="5"/>
      <c r="R1" s="5"/>
      <c r="S1" s="5"/>
      <c r="T1" s="5"/>
      <c r="U1" s="5"/>
      <c r="V1" s="381"/>
      <c r="W1" s="271" t="s">
        <v>217</v>
      </c>
      <c r="X1" s="9"/>
      <c r="Y1" s="10"/>
      <c r="Z1" s="10"/>
      <c r="AA1" s="10"/>
      <c r="AB1" s="637" t="s">
        <v>1232</v>
      </c>
      <c r="AC1" s="10"/>
      <c r="AD1" s="10"/>
      <c r="AE1" s="10"/>
      <c r="AF1" s="10"/>
      <c r="AG1" s="10"/>
      <c r="AH1" s="10"/>
      <c r="AI1" s="10"/>
      <c r="AJ1" s="10"/>
      <c r="AK1" s="10"/>
      <c r="AL1" s="10"/>
      <c r="AM1" s="10"/>
      <c r="AN1" s="10"/>
      <c r="AO1" s="10"/>
      <c r="AP1" s="10"/>
      <c r="AQ1" s="10"/>
      <c r="AR1" s="10"/>
      <c r="AS1" s="9"/>
    </row>
    <row r="2" spans="1:45" ht="9" customHeight="1" x14ac:dyDescent="0.15">
      <c r="A2" s="5"/>
      <c r="B2" s="5"/>
      <c r="C2" s="5"/>
      <c r="D2" s="5"/>
      <c r="E2" s="5"/>
      <c r="F2" s="5"/>
      <c r="G2" s="5"/>
      <c r="H2" s="5"/>
      <c r="I2" s="5"/>
      <c r="J2" s="5"/>
      <c r="K2" s="5"/>
      <c r="L2" s="5"/>
      <c r="M2" s="5"/>
      <c r="N2" s="5"/>
      <c r="O2" s="5"/>
      <c r="P2" s="5"/>
      <c r="Q2" s="5"/>
      <c r="R2" s="5"/>
      <c r="S2" s="5"/>
      <c r="T2" s="5"/>
      <c r="U2" s="5"/>
      <c r="V2" s="381"/>
      <c r="W2" s="271"/>
      <c r="X2" s="15"/>
      <c r="Y2" s="10"/>
      <c r="Z2" s="10"/>
      <c r="AA2" s="10"/>
      <c r="AB2" s="10"/>
      <c r="AC2" s="10"/>
      <c r="AD2" s="10"/>
      <c r="AE2" s="10"/>
      <c r="AF2" s="10"/>
      <c r="AG2" s="10"/>
      <c r="AH2" s="10"/>
      <c r="AI2" s="10"/>
      <c r="AJ2" s="10"/>
      <c r="AK2" s="10"/>
      <c r="AL2" s="10"/>
      <c r="AM2" s="10"/>
      <c r="AN2" s="10"/>
      <c r="AO2" s="10"/>
      <c r="AP2" s="10"/>
      <c r="AQ2" s="10"/>
      <c r="AR2" s="10"/>
      <c r="AS2" s="9"/>
    </row>
    <row r="3" spans="1:45" ht="20.25" customHeight="1" x14ac:dyDescent="0.15">
      <c r="A3" s="725" t="s">
        <v>1</v>
      </c>
      <c r="B3" s="725"/>
      <c r="C3" s="725"/>
      <c r="D3" s="725"/>
      <c r="E3" s="725"/>
      <c r="F3" s="725"/>
      <c r="G3" s="725"/>
      <c r="H3" s="725"/>
      <c r="I3" s="725"/>
      <c r="J3" s="725"/>
      <c r="K3" s="725"/>
      <c r="L3" s="725"/>
      <c r="M3" s="725"/>
      <c r="N3" s="725"/>
      <c r="O3" s="725"/>
      <c r="P3" s="725"/>
      <c r="Q3" s="725"/>
      <c r="R3" s="725"/>
      <c r="S3" s="725"/>
      <c r="T3" s="725"/>
      <c r="U3" s="725"/>
      <c r="V3" s="381"/>
      <c r="W3" s="271"/>
      <c r="X3" s="15"/>
      <c r="Y3" s="10"/>
      <c r="Z3" s="10"/>
      <c r="AA3" s="10"/>
      <c r="AB3" s="10"/>
      <c r="AC3" s="10"/>
      <c r="AD3" s="10"/>
      <c r="AE3" s="10"/>
      <c r="AF3" s="10"/>
      <c r="AG3" s="10"/>
      <c r="AH3" s="10"/>
      <c r="AI3" s="10"/>
      <c r="AJ3" s="10"/>
      <c r="AK3" s="10"/>
      <c r="AL3" s="10"/>
      <c r="AM3" s="10"/>
      <c r="AN3" s="10"/>
      <c r="AO3" s="10"/>
      <c r="AP3" s="10"/>
      <c r="AQ3" s="10"/>
      <c r="AR3" s="10"/>
      <c r="AS3" s="9"/>
    </row>
    <row r="4" spans="1:45" ht="20.25" customHeight="1" x14ac:dyDescent="0.15">
      <c r="A4" s="381"/>
      <c r="B4" s="381"/>
      <c r="C4" s="381"/>
      <c r="D4" s="381"/>
      <c r="E4" s="381"/>
      <c r="F4" s="381"/>
      <c r="G4" s="381"/>
      <c r="H4" s="381"/>
      <c r="I4" s="381"/>
      <c r="J4" s="381"/>
      <c r="K4" s="381"/>
      <c r="L4" s="381"/>
      <c r="M4" s="381"/>
      <c r="N4" s="381"/>
      <c r="O4" s="381"/>
      <c r="P4" s="381"/>
      <c r="Q4" s="381"/>
      <c r="R4" s="726">
        <f ca="1">TODAY()</f>
        <v>45832</v>
      </c>
      <c r="S4" s="727"/>
      <c r="T4" s="727"/>
      <c r="U4" s="727"/>
      <c r="V4" s="381"/>
      <c r="W4" s="272"/>
      <c r="X4" s="21"/>
      <c r="Y4" s="24"/>
      <c r="Z4" s="24"/>
      <c r="AA4" s="24"/>
      <c r="AB4" s="24"/>
      <c r="AC4" s="24"/>
      <c r="AD4" s="24"/>
      <c r="AE4" s="24"/>
      <c r="AF4" s="24"/>
      <c r="AG4" s="24"/>
      <c r="AH4" s="24"/>
      <c r="AI4" s="24"/>
      <c r="AJ4" s="24"/>
      <c r="AK4" s="24"/>
      <c r="AL4" s="24"/>
      <c r="AM4" s="24"/>
      <c r="AN4" s="24"/>
      <c r="AO4" s="24"/>
      <c r="AP4" s="24"/>
      <c r="AQ4" s="24"/>
      <c r="AR4" s="24"/>
      <c r="AS4" s="24"/>
    </row>
    <row r="5" spans="1:45" s="2" customFormat="1" ht="20.25" customHeight="1" x14ac:dyDescent="0.15">
      <c r="A5" s="463" t="s">
        <v>771</v>
      </c>
      <c r="B5" s="382"/>
      <c r="C5" s="382"/>
      <c r="D5" s="382"/>
      <c r="E5" s="382"/>
      <c r="F5" s="382"/>
      <c r="G5" s="382"/>
      <c r="H5" s="382"/>
      <c r="I5" s="382"/>
      <c r="J5" s="382"/>
      <c r="K5" s="382"/>
      <c r="L5" s="382"/>
      <c r="M5" s="382"/>
      <c r="N5" s="382"/>
      <c r="O5" s="382"/>
      <c r="P5" s="382"/>
      <c r="Q5" s="382"/>
      <c r="R5" s="382"/>
      <c r="S5" s="382"/>
      <c r="T5" s="382"/>
      <c r="U5" s="382"/>
      <c r="V5" s="382"/>
      <c r="W5" s="273"/>
      <c r="X5" s="20"/>
      <c r="Y5" s="20"/>
      <c r="Z5" s="20"/>
      <c r="AA5" s="20"/>
      <c r="AB5" s="20"/>
      <c r="AC5" s="20"/>
      <c r="AD5" s="20"/>
      <c r="AE5" s="20"/>
      <c r="AF5" s="20"/>
      <c r="AG5" s="20"/>
      <c r="AH5" s="20"/>
      <c r="AI5" s="20"/>
      <c r="AJ5" s="20"/>
      <c r="AK5" s="20"/>
      <c r="AL5" s="20"/>
      <c r="AM5" s="20"/>
      <c r="AN5" s="20"/>
      <c r="AO5" s="20"/>
      <c r="AP5" s="20"/>
      <c r="AQ5" s="20"/>
      <c r="AR5" s="20"/>
      <c r="AS5" s="9"/>
    </row>
    <row r="6" spans="1:45" s="2" customFormat="1" ht="9" customHeight="1" x14ac:dyDescent="0.15">
      <c r="A6" s="382"/>
      <c r="B6" s="382"/>
      <c r="C6" s="382"/>
      <c r="D6" s="382"/>
      <c r="E6" s="382"/>
      <c r="F6" s="382"/>
      <c r="G6" s="382"/>
      <c r="H6" s="382"/>
      <c r="I6" s="382"/>
      <c r="J6" s="382"/>
      <c r="K6" s="382"/>
      <c r="L6" s="382"/>
      <c r="M6" s="382"/>
      <c r="N6" s="382"/>
      <c r="O6" s="382"/>
      <c r="P6" s="382"/>
      <c r="Q6" s="382"/>
      <c r="R6" s="382"/>
      <c r="S6" s="382"/>
      <c r="T6" s="382"/>
      <c r="U6" s="382"/>
      <c r="V6" s="382"/>
      <c r="W6" s="273"/>
      <c r="X6" s="20"/>
      <c r="Y6" s="20"/>
      <c r="Z6" s="20"/>
      <c r="AA6" s="20"/>
      <c r="AB6" s="20"/>
      <c r="AC6" s="20"/>
      <c r="AD6" s="20"/>
      <c r="AE6" s="20"/>
      <c r="AF6" s="20"/>
      <c r="AG6" s="20"/>
      <c r="AH6" s="20"/>
      <c r="AI6" s="20"/>
      <c r="AJ6" s="20"/>
      <c r="AK6" s="20"/>
      <c r="AL6" s="20"/>
      <c r="AM6" s="20"/>
      <c r="AN6" s="20"/>
      <c r="AO6" s="20"/>
      <c r="AP6" s="20"/>
      <c r="AQ6" s="20"/>
      <c r="AR6" s="20"/>
      <c r="AS6" s="10"/>
    </row>
    <row r="7" spans="1:45" s="2" customFormat="1" ht="20.25" customHeight="1" x14ac:dyDescent="0.15">
      <c r="A7" s="382"/>
      <c r="B7" s="728" t="s">
        <v>772</v>
      </c>
      <c r="C7" s="728"/>
      <c r="D7" s="728"/>
      <c r="E7" s="728"/>
      <c r="F7" s="728"/>
      <c r="G7" s="728"/>
      <c r="H7" s="728"/>
      <c r="I7" s="728"/>
      <c r="J7" s="728"/>
      <c r="K7" s="728"/>
      <c r="L7" s="728"/>
      <c r="M7" s="728"/>
      <c r="N7" s="728"/>
      <c r="O7" s="728"/>
      <c r="P7" s="728"/>
      <c r="Q7" s="728"/>
      <c r="R7" s="728"/>
      <c r="S7" s="728"/>
      <c r="T7" s="728"/>
      <c r="U7" s="383"/>
      <c r="V7" s="382"/>
      <c r="W7" s="271"/>
      <c r="X7" s="15"/>
      <c r="Y7" s="10"/>
      <c r="Z7" s="10"/>
      <c r="AA7" s="10"/>
      <c r="AB7" s="10"/>
      <c r="AC7" s="10"/>
      <c r="AD7" s="10"/>
      <c r="AE7" s="10"/>
      <c r="AF7" s="10"/>
      <c r="AG7" s="10"/>
      <c r="AH7" s="10"/>
      <c r="AI7" s="10"/>
      <c r="AJ7" s="10"/>
      <c r="AK7" s="10"/>
      <c r="AL7" s="10"/>
      <c r="AM7" s="10"/>
      <c r="AN7" s="10"/>
      <c r="AO7" s="10"/>
      <c r="AP7" s="10"/>
      <c r="AQ7" s="10"/>
      <c r="AR7" s="10"/>
      <c r="AS7" s="10"/>
    </row>
    <row r="8" spans="1:45" s="2" customFormat="1" ht="20.25" customHeight="1" x14ac:dyDescent="0.15">
      <c r="A8" s="382"/>
      <c r="B8" s="728"/>
      <c r="C8" s="728"/>
      <c r="D8" s="728"/>
      <c r="E8" s="728"/>
      <c r="F8" s="728"/>
      <c r="G8" s="728"/>
      <c r="H8" s="728"/>
      <c r="I8" s="728"/>
      <c r="J8" s="728"/>
      <c r="K8" s="728"/>
      <c r="L8" s="728"/>
      <c r="M8" s="728"/>
      <c r="N8" s="728"/>
      <c r="O8" s="728"/>
      <c r="P8" s="728"/>
      <c r="Q8" s="728"/>
      <c r="R8" s="728"/>
      <c r="S8" s="728"/>
      <c r="T8" s="728"/>
      <c r="U8" s="383"/>
      <c r="V8" s="382"/>
      <c r="W8" s="274"/>
      <c r="X8" s="675" t="s">
        <v>661</v>
      </c>
      <c r="Y8" s="675"/>
      <c r="Z8" s="675"/>
      <c r="AA8" s="675"/>
      <c r="AB8" s="675"/>
      <c r="AC8" s="675"/>
      <c r="AD8" s="675"/>
      <c r="AE8" s="675"/>
      <c r="AF8" s="675"/>
      <c r="AG8" s="675"/>
      <c r="AH8" s="675"/>
      <c r="AI8" s="675"/>
      <c r="AJ8" s="675"/>
      <c r="AK8" s="675"/>
      <c r="AL8" s="675"/>
      <c r="AM8" s="675"/>
      <c r="AN8" s="675"/>
      <c r="AO8" s="675"/>
      <c r="AP8" s="675"/>
      <c r="AQ8" s="675"/>
      <c r="AR8" s="675"/>
      <c r="AS8" s="10"/>
    </row>
    <row r="9" spans="1:45" s="2" customFormat="1" ht="20.25" customHeight="1" x14ac:dyDescent="0.15">
      <c r="A9" s="382"/>
      <c r="B9" s="382"/>
      <c r="C9" s="382"/>
      <c r="D9" s="382"/>
      <c r="E9" s="382"/>
      <c r="F9" s="382"/>
      <c r="G9" s="382"/>
      <c r="H9" s="382"/>
      <c r="I9" s="382"/>
      <c r="J9" s="382"/>
      <c r="K9" s="382"/>
      <c r="L9" s="382"/>
      <c r="M9" s="382"/>
      <c r="N9" s="382"/>
      <c r="O9" s="382"/>
      <c r="P9" s="382"/>
      <c r="Q9" s="382"/>
      <c r="R9" s="382"/>
      <c r="S9" s="382"/>
      <c r="T9" s="382"/>
      <c r="U9" s="382"/>
      <c r="V9" s="382"/>
      <c r="W9" s="274"/>
      <c r="X9" s="675"/>
      <c r="Y9" s="675"/>
      <c r="Z9" s="675"/>
      <c r="AA9" s="675"/>
      <c r="AB9" s="675"/>
      <c r="AC9" s="675"/>
      <c r="AD9" s="675"/>
      <c r="AE9" s="675"/>
      <c r="AF9" s="675"/>
      <c r="AG9" s="675"/>
      <c r="AH9" s="675"/>
      <c r="AI9" s="675"/>
      <c r="AJ9" s="675"/>
      <c r="AK9" s="675"/>
      <c r="AL9" s="675"/>
      <c r="AM9" s="675"/>
      <c r="AN9" s="675"/>
      <c r="AO9" s="675"/>
      <c r="AP9" s="675"/>
      <c r="AQ9" s="675"/>
      <c r="AR9" s="675"/>
      <c r="AS9" s="10"/>
    </row>
    <row r="10" spans="1:45" s="2" customFormat="1" ht="20.25" customHeight="1" x14ac:dyDescent="0.15">
      <c r="A10" s="729" t="s">
        <v>958</v>
      </c>
      <c r="B10" s="729"/>
      <c r="C10" s="729"/>
      <c r="D10" s="729"/>
      <c r="E10" s="729"/>
      <c r="F10" s="730"/>
      <c r="G10" s="730"/>
      <c r="H10" s="384" t="s">
        <v>6</v>
      </c>
      <c r="I10" s="382"/>
      <c r="J10" s="382"/>
      <c r="K10" s="382"/>
      <c r="L10" s="382"/>
      <c r="M10" s="382"/>
      <c r="N10" s="382"/>
      <c r="O10" s="382"/>
      <c r="P10" s="382"/>
      <c r="Q10" s="382"/>
      <c r="R10" s="382"/>
      <c r="S10" s="382"/>
      <c r="T10" s="382"/>
      <c r="U10" s="382"/>
      <c r="V10" s="382"/>
      <c r="W10" s="274"/>
      <c r="X10" s="275" t="s">
        <v>232</v>
      </c>
      <c r="Y10" s="10"/>
      <c r="Z10" s="10"/>
      <c r="AA10" s="10"/>
      <c r="AB10" s="10"/>
      <c r="AC10" s="10"/>
      <c r="AD10" s="10"/>
      <c r="AE10" s="10"/>
      <c r="AF10" s="10"/>
      <c r="AG10" s="10"/>
      <c r="AH10" s="10"/>
      <c r="AI10" s="10"/>
      <c r="AJ10" s="10"/>
      <c r="AK10" s="10"/>
      <c r="AL10" s="10"/>
      <c r="AM10" s="10"/>
      <c r="AN10" s="10"/>
      <c r="AO10" s="10"/>
      <c r="AP10" s="10"/>
      <c r="AQ10" s="10"/>
      <c r="AR10" s="10"/>
      <c r="AS10" s="10"/>
    </row>
    <row r="11" spans="1:45" s="2" customFormat="1" ht="20.25" customHeight="1" x14ac:dyDescent="0.15">
      <c r="A11" s="384"/>
      <c r="B11" s="333" t="s">
        <v>7</v>
      </c>
      <c r="C11" s="701"/>
      <c r="D11" s="701"/>
      <c r="E11" s="701"/>
      <c r="F11" s="701"/>
      <c r="G11" s="701"/>
      <c r="H11" s="701"/>
      <c r="I11" s="701"/>
      <c r="J11" s="701"/>
      <c r="K11" s="382"/>
      <c r="L11" s="382"/>
      <c r="M11" s="382"/>
      <c r="N11" s="382"/>
      <c r="O11" s="382"/>
      <c r="P11" s="382"/>
      <c r="Q11" s="382"/>
      <c r="R11" s="382"/>
      <c r="S11" s="382"/>
      <c r="T11" s="382"/>
      <c r="U11" s="382"/>
      <c r="V11" s="382"/>
      <c r="W11" s="274"/>
      <c r="X11" s="15"/>
      <c r="Y11" s="10"/>
      <c r="Z11" s="10"/>
      <c r="AA11" s="10"/>
      <c r="AB11" s="10"/>
      <c r="AC11" s="10"/>
      <c r="AD11" s="10"/>
      <c r="AE11" s="10"/>
      <c r="AF11" s="10"/>
      <c r="AG11" s="10"/>
      <c r="AH11" s="10"/>
      <c r="AI11" s="10"/>
      <c r="AJ11" s="10"/>
      <c r="AK11" s="10"/>
      <c r="AL11" s="10"/>
      <c r="AM11" s="10"/>
      <c r="AN11" s="10"/>
      <c r="AO11" s="10"/>
      <c r="AP11" s="10"/>
      <c r="AQ11" s="10"/>
      <c r="AR11" s="10"/>
      <c r="AS11" s="10"/>
    </row>
    <row r="12" spans="1:45" s="2" customFormat="1" ht="20.25" customHeight="1" x14ac:dyDescent="0.15">
      <c r="A12" s="384"/>
      <c r="B12" s="333" t="s">
        <v>8</v>
      </c>
      <c r="C12" s="701"/>
      <c r="D12" s="701"/>
      <c r="E12" s="701"/>
      <c r="F12" s="701"/>
      <c r="G12" s="701"/>
      <c r="H12" s="701"/>
      <c r="I12" s="701"/>
      <c r="J12" s="697" t="s">
        <v>2</v>
      </c>
      <c r="K12" s="382"/>
      <c r="L12" s="382"/>
      <c r="M12" s="382"/>
      <c r="N12" s="382"/>
      <c r="O12" s="382"/>
      <c r="P12" s="382"/>
      <c r="Q12" s="382"/>
      <c r="R12" s="382"/>
      <c r="S12" s="382"/>
      <c r="T12" s="382"/>
      <c r="U12" s="382"/>
      <c r="V12" s="382"/>
      <c r="W12" s="274"/>
      <c r="X12" s="700" t="s">
        <v>848</v>
      </c>
      <c r="Y12" s="700"/>
      <c r="Z12" s="700"/>
      <c r="AA12" s="700"/>
      <c r="AB12" s="700"/>
      <c r="AC12" s="700"/>
      <c r="AD12" s="700"/>
      <c r="AE12" s="700"/>
      <c r="AF12" s="700"/>
      <c r="AG12" s="700"/>
      <c r="AH12" s="700"/>
      <c r="AI12" s="700"/>
      <c r="AJ12" s="700"/>
      <c r="AK12" s="700"/>
      <c r="AL12" s="700"/>
      <c r="AM12" s="700"/>
      <c r="AN12" s="700"/>
      <c r="AO12" s="700"/>
      <c r="AP12" s="700"/>
      <c r="AQ12" s="700"/>
      <c r="AR12" s="700"/>
      <c r="AS12" s="316"/>
    </row>
    <row r="13" spans="1:45" s="2" customFormat="1" ht="20.25" customHeight="1" x14ac:dyDescent="0.15">
      <c r="A13" s="384"/>
      <c r="B13" s="385"/>
      <c r="C13" s="701"/>
      <c r="D13" s="701"/>
      <c r="E13" s="701"/>
      <c r="F13" s="701"/>
      <c r="G13" s="701"/>
      <c r="H13" s="701"/>
      <c r="I13" s="701"/>
      <c r="J13" s="697"/>
      <c r="K13" s="382"/>
      <c r="L13" s="382"/>
      <c r="M13" s="382"/>
      <c r="N13" s="382"/>
      <c r="O13" s="382"/>
      <c r="P13" s="382"/>
      <c r="Q13" s="382"/>
      <c r="R13" s="382"/>
      <c r="S13" s="382"/>
      <c r="T13" s="382"/>
      <c r="U13" s="382"/>
      <c r="V13" s="382"/>
      <c r="W13" s="274"/>
      <c r="X13" s="700"/>
      <c r="Y13" s="700"/>
      <c r="Z13" s="700"/>
      <c r="AA13" s="700"/>
      <c r="AB13" s="700"/>
      <c r="AC13" s="700"/>
      <c r="AD13" s="700"/>
      <c r="AE13" s="700"/>
      <c r="AF13" s="700"/>
      <c r="AG13" s="700"/>
      <c r="AH13" s="700"/>
      <c r="AI13" s="700"/>
      <c r="AJ13" s="700"/>
      <c r="AK13" s="700"/>
      <c r="AL13" s="700"/>
      <c r="AM13" s="700"/>
      <c r="AN13" s="700"/>
      <c r="AO13" s="700"/>
      <c r="AP13" s="700"/>
      <c r="AQ13" s="700"/>
      <c r="AR13" s="700"/>
      <c r="AS13" s="316"/>
    </row>
    <row r="14" spans="1:45" s="2" customFormat="1" ht="18" customHeight="1" x14ac:dyDescent="0.15">
      <c r="A14" s="384"/>
      <c r="B14" s="385"/>
      <c r="C14" s="386"/>
      <c r="D14" s="386"/>
      <c r="E14" s="386"/>
      <c r="F14" s="386"/>
      <c r="G14" s="386"/>
      <c r="H14" s="386"/>
      <c r="I14" s="386"/>
      <c r="J14" s="382"/>
      <c r="K14" s="382"/>
      <c r="L14" s="382"/>
      <c r="M14" s="382"/>
      <c r="N14" s="382"/>
      <c r="O14" s="382"/>
      <c r="P14" s="382"/>
      <c r="Q14" s="382"/>
      <c r="R14" s="382"/>
      <c r="S14" s="382"/>
      <c r="T14" s="382"/>
      <c r="U14" s="382"/>
      <c r="V14" s="382"/>
      <c r="W14" s="274"/>
      <c r="X14" s="700"/>
      <c r="Y14" s="700"/>
      <c r="Z14" s="700"/>
      <c r="AA14" s="700"/>
      <c r="AB14" s="700"/>
      <c r="AC14" s="700"/>
      <c r="AD14" s="700"/>
      <c r="AE14" s="700"/>
      <c r="AF14" s="700"/>
      <c r="AG14" s="700"/>
      <c r="AH14" s="700"/>
      <c r="AI14" s="700"/>
      <c r="AJ14" s="700"/>
      <c r="AK14" s="700"/>
      <c r="AL14" s="700"/>
      <c r="AM14" s="700"/>
      <c r="AN14" s="700"/>
      <c r="AO14" s="700"/>
      <c r="AP14" s="700"/>
      <c r="AQ14" s="700"/>
      <c r="AR14" s="700"/>
      <c r="AS14" s="10"/>
    </row>
    <row r="15" spans="1:45" s="2" customFormat="1" ht="20.25" customHeight="1" x14ac:dyDescent="0.15">
      <c r="A15" s="729" t="s">
        <v>797</v>
      </c>
      <c r="B15" s="729"/>
      <c r="C15" s="729"/>
      <c r="D15" s="729"/>
      <c r="E15" s="729"/>
      <c r="F15" s="730"/>
      <c r="G15" s="730"/>
      <c r="H15" s="384" t="s">
        <v>6</v>
      </c>
      <c r="I15" s="382"/>
      <c r="J15" s="382"/>
      <c r="K15" s="729" t="s">
        <v>798</v>
      </c>
      <c r="L15" s="729"/>
      <c r="M15" s="729"/>
      <c r="N15" s="729"/>
      <c r="O15" s="729"/>
      <c r="P15" s="729"/>
      <c r="Q15" s="730"/>
      <c r="R15" s="730"/>
      <c r="S15" s="384" t="s">
        <v>6</v>
      </c>
      <c r="T15" s="382"/>
      <c r="U15" s="382"/>
      <c r="V15" s="382"/>
      <c r="W15" s="274"/>
      <c r="X15" s="276"/>
      <c r="Y15" s="276"/>
      <c r="Z15" s="276"/>
      <c r="AA15" s="276"/>
      <c r="AB15" s="276"/>
      <c r="AC15" s="317" t="s">
        <v>218</v>
      </c>
      <c r="AD15" s="318" t="s">
        <v>929</v>
      </c>
      <c r="AE15" s="20"/>
      <c r="AF15" s="277"/>
      <c r="AG15" s="277"/>
      <c r="AH15" s="277"/>
      <c r="AI15" s="277"/>
      <c r="AJ15" s="277"/>
      <c r="AK15" s="277"/>
      <c r="AL15" s="277"/>
      <c r="AM15" s="277"/>
      <c r="AN15" s="278"/>
      <c r="AO15" s="10"/>
      <c r="AP15" s="10"/>
      <c r="AQ15" s="10"/>
      <c r="AR15" s="10"/>
      <c r="AS15" s="10"/>
    </row>
    <row r="16" spans="1:45" s="2" customFormat="1" ht="20.25" customHeight="1" x14ac:dyDescent="0.15">
      <c r="A16" s="384"/>
      <c r="B16" s="333" t="s">
        <v>7</v>
      </c>
      <c r="C16" s="701"/>
      <c r="D16" s="701"/>
      <c r="E16" s="701"/>
      <c r="F16" s="701"/>
      <c r="G16" s="701"/>
      <c r="H16" s="701"/>
      <c r="I16" s="701"/>
      <c r="J16" s="701"/>
      <c r="K16" s="382"/>
      <c r="L16" s="384"/>
      <c r="M16" s="333" t="s">
        <v>7</v>
      </c>
      <c r="N16" s="701"/>
      <c r="O16" s="701"/>
      <c r="P16" s="701"/>
      <c r="Q16" s="701"/>
      <c r="R16" s="701"/>
      <c r="S16" s="701"/>
      <c r="T16" s="701"/>
      <c r="U16" s="701"/>
      <c r="V16" s="382"/>
      <c r="W16" s="274"/>
      <c r="X16" s="15"/>
      <c r="Y16" s="10"/>
      <c r="Z16" s="10"/>
      <c r="AA16" s="10"/>
      <c r="AB16" s="10"/>
      <c r="AC16" s="10"/>
      <c r="AD16" s="10"/>
      <c r="AE16" s="10"/>
      <c r="AF16" s="10"/>
      <c r="AG16" s="10"/>
      <c r="AH16" s="10"/>
      <c r="AI16" s="10"/>
      <c r="AJ16" s="10"/>
      <c r="AK16" s="10"/>
      <c r="AL16" s="10"/>
      <c r="AM16" s="10"/>
      <c r="AN16" s="10"/>
      <c r="AO16" s="10"/>
      <c r="AP16" s="10"/>
      <c r="AQ16" s="10"/>
      <c r="AR16" s="10"/>
      <c r="AS16" s="10"/>
    </row>
    <row r="17" spans="1:45" s="2" customFormat="1" ht="20.25" customHeight="1" x14ac:dyDescent="0.15">
      <c r="A17" s="384"/>
      <c r="B17" s="333" t="s">
        <v>8</v>
      </c>
      <c r="C17" s="701"/>
      <c r="D17" s="701"/>
      <c r="E17" s="701"/>
      <c r="F17" s="701"/>
      <c r="G17" s="701"/>
      <c r="H17" s="701"/>
      <c r="I17" s="701"/>
      <c r="J17" s="697" t="s">
        <v>2</v>
      </c>
      <c r="K17" s="382"/>
      <c r="L17" s="384"/>
      <c r="M17" s="333" t="s">
        <v>8</v>
      </c>
      <c r="N17" s="702"/>
      <c r="O17" s="702"/>
      <c r="P17" s="702"/>
      <c r="Q17" s="702"/>
      <c r="R17" s="702"/>
      <c r="S17" s="702"/>
      <c r="T17" s="702"/>
      <c r="U17" s="696" t="s">
        <v>2</v>
      </c>
      <c r="V17" s="382"/>
      <c r="W17" s="279" t="s">
        <v>27</v>
      </c>
      <c r="X17" s="15"/>
      <c r="Y17" s="10"/>
      <c r="Z17" s="10"/>
      <c r="AA17" s="10"/>
      <c r="AB17" s="10"/>
      <c r="AC17" s="10"/>
      <c r="AD17" s="10"/>
      <c r="AE17" s="10"/>
      <c r="AF17" s="10"/>
      <c r="AG17" s="10"/>
      <c r="AH17" s="10"/>
      <c r="AI17" s="10"/>
      <c r="AJ17" s="10"/>
      <c r="AK17" s="10"/>
      <c r="AL17" s="10"/>
      <c r="AM17" s="10"/>
      <c r="AN17" s="10"/>
      <c r="AO17" s="10"/>
      <c r="AP17" s="10"/>
      <c r="AQ17" s="10"/>
      <c r="AR17" s="10"/>
      <c r="AS17" s="10"/>
    </row>
    <row r="18" spans="1:45" s="2" customFormat="1" ht="20.25" customHeight="1" x14ac:dyDescent="0.15">
      <c r="A18" s="382"/>
      <c r="B18" s="387"/>
      <c r="C18" s="701"/>
      <c r="D18" s="701"/>
      <c r="E18" s="701"/>
      <c r="F18" s="701"/>
      <c r="G18" s="701"/>
      <c r="H18" s="701"/>
      <c r="I18" s="701"/>
      <c r="J18" s="697"/>
      <c r="K18" s="382"/>
      <c r="L18" s="384"/>
      <c r="M18" s="385"/>
      <c r="N18" s="702"/>
      <c r="O18" s="702"/>
      <c r="P18" s="702"/>
      <c r="Q18" s="702"/>
      <c r="R18" s="702"/>
      <c r="S18" s="702"/>
      <c r="T18" s="702"/>
      <c r="U18" s="697"/>
      <c r="V18" s="382"/>
      <c r="W18" s="271"/>
      <c r="X18" s="15"/>
      <c r="Y18" s="10"/>
      <c r="Z18" s="10"/>
      <c r="AA18" s="10"/>
      <c r="AB18" s="10"/>
      <c r="AC18" s="10"/>
      <c r="AD18" s="10"/>
      <c r="AE18" s="10"/>
      <c r="AF18" s="10"/>
      <c r="AG18" s="10"/>
      <c r="AH18" s="10"/>
      <c r="AI18" s="10"/>
      <c r="AJ18" s="10"/>
      <c r="AK18" s="10"/>
      <c r="AL18" s="10"/>
      <c r="AM18" s="10"/>
      <c r="AN18" s="10"/>
      <c r="AO18" s="10"/>
      <c r="AP18" s="10"/>
      <c r="AQ18" s="10"/>
      <c r="AR18" s="10"/>
      <c r="AS18" s="10"/>
    </row>
    <row r="19" spans="1:45" s="2" customFormat="1" ht="20.25" customHeight="1" x14ac:dyDescent="0.15">
      <c r="A19" s="382"/>
      <c r="B19" s="387"/>
      <c r="C19" s="386"/>
      <c r="D19" s="386"/>
      <c r="E19" s="386"/>
      <c r="F19" s="386"/>
      <c r="G19" s="386"/>
      <c r="H19" s="386"/>
      <c r="I19" s="386"/>
      <c r="J19" s="382"/>
      <c r="K19" s="382"/>
      <c r="L19" s="382"/>
      <c r="M19" s="382"/>
      <c r="N19" s="387"/>
      <c r="O19" s="386"/>
      <c r="P19" s="386"/>
      <c r="Q19" s="386"/>
      <c r="R19" s="386"/>
      <c r="S19" s="386"/>
      <c r="T19" s="386"/>
      <c r="U19" s="382"/>
      <c r="V19" s="382"/>
      <c r="W19" s="274"/>
      <c r="X19" s="276" t="s">
        <v>233</v>
      </c>
      <c r="Y19" s="10"/>
      <c r="Z19" s="10"/>
      <c r="AA19" s="10"/>
      <c r="AB19" s="10"/>
      <c r="AC19" s="10"/>
      <c r="AD19" s="10"/>
      <c r="AE19" s="10"/>
      <c r="AF19" s="10"/>
      <c r="AG19" s="10"/>
      <c r="AH19" s="10"/>
      <c r="AI19" s="10"/>
      <c r="AJ19" s="10"/>
      <c r="AK19" s="10"/>
      <c r="AL19" s="10"/>
      <c r="AM19" s="10"/>
      <c r="AN19" s="10"/>
      <c r="AO19" s="10"/>
      <c r="AP19" s="10"/>
      <c r="AQ19" s="10"/>
      <c r="AR19" s="10"/>
      <c r="AS19" s="10"/>
    </row>
    <row r="20" spans="1:45" s="2" customFormat="1" ht="20.25" customHeight="1" x14ac:dyDescent="0.15">
      <c r="A20" s="382"/>
      <c r="B20" s="382"/>
      <c r="C20" s="382"/>
      <c r="D20" s="382"/>
      <c r="E20" s="382"/>
      <c r="F20" s="382"/>
      <c r="G20" s="382"/>
      <c r="H20" s="382"/>
      <c r="I20" s="382"/>
      <c r="J20" s="382"/>
      <c r="K20" s="382"/>
      <c r="L20" s="382"/>
      <c r="M20" s="382"/>
      <c r="N20" s="382"/>
      <c r="O20" s="382"/>
      <c r="P20" s="382"/>
      <c r="Q20" s="382"/>
      <c r="R20" s="382"/>
      <c r="S20" s="382"/>
      <c r="T20" s="382"/>
      <c r="U20" s="382"/>
      <c r="V20" s="382"/>
      <c r="W20" s="271"/>
      <c r="X20" s="15"/>
      <c r="Y20" s="10"/>
      <c r="Z20" s="10"/>
      <c r="AA20" s="10"/>
      <c r="AB20" s="10"/>
      <c r="AC20" s="10"/>
      <c r="AD20" s="10"/>
      <c r="AE20" s="10"/>
      <c r="AF20" s="10"/>
      <c r="AG20" s="10"/>
      <c r="AH20" s="10"/>
      <c r="AI20" s="10"/>
      <c r="AJ20" s="10"/>
      <c r="AK20" s="10"/>
      <c r="AL20" s="10"/>
      <c r="AM20" s="10"/>
      <c r="AN20" s="10"/>
      <c r="AO20" s="10"/>
      <c r="AP20" s="10"/>
      <c r="AQ20" s="10"/>
      <c r="AR20" s="10"/>
      <c r="AS20" s="10"/>
    </row>
    <row r="21" spans="1:45" s="2" customFormat="1" ht="20.25" customHeight="1" x14ac:dyDescent="0.15">
      <c r="A21" s="6" t="s">
        <v>27</v>
      </c>
      <c r="B21" s="382"/>
      <c r="C21" s="382"/>
      <c r="D21" s="382"/>
      <c r="E21" s="382"/>
      <c r="F21" s="382"/>
      <c r="G21" s="382"/>
      <c r="H21" s="382"/>
      <c r="I21" s="382"/>
      <c r="J21" s="382"/>
      <c r="K21" s="382"/>
      <c r="L21" s="382"/>
      <c r="M21" s="382"/>
      <c r="N21" s="382"/>
      <c r="O21" s="382"/>
      <c r="P21" s="382"/>
      <c r="Q21" s="387"/>
      <c r="R21" s="382"/>
      <c r="S21" s="382"/>
      <c r="T21" s="382"/>
      <c r="U21" s="382"/>
      <c r="V21" s="382"/>
      <c r="W21" s="274"/>
      <c r="X21" s="276" t="s">
        <v>234</v>
      </c>
      <c r="Y21" s="10"/>
      <c r="Z21" s="10"/>
      <c r="AA21" s="10"/>
      <c r="AB21" s="10"/>
      <c r="AC21" s="10"/>
      <c r="AD21" s="10"/>
      <c r="AE21" s="10"/>
      <c r="AF21" s="10"/>
      <c r="AG21" s="10"/>
      <c r="AH21" s="10"/>
      <c r="AI21" s="10"/>
      <c r="AJ21" s="10"/>
      <c r="AK21" s="10"/>
      <c r="AL21" s="10"/>
      <c r="AM21" s="10"/>
      <c r="AN21" s="10"/>
      <c r="AO21" s="10"/>
      <c r="AP21" s="10"/>
      <c r="AQ21" s="10"/>
      <c r="AR21" s="10"/>
      <c r="AS21" s="10"/>
    </row>
    <row r="22" spans="1:45" s="2" customFormat="1" ht="20.25" customHeight="1" x14ac:dyDescent="0.15">
      <c r="A22" s="703" t="s">
        <v>18</v>
      </c>
      <c r="B22" s="704"/>
      <c r="C22" s="705"/>
      <c r="D22" s="709"/>
      <c r="E22" s="710"/>
      <c r="F22" s="710"/>
      <c r="G22" s="710"/>
      <c r="H22" s="710"/>
      <c r="I22" s="710"/>
      <c r="J22" s="710"/>
      <c r="K22" s="710"/>
      <c r="L22" s="710"/>
      <c r="M22" s="710"/>
      <c r="N22" s="711"/>
      <c r="O22" s="715" t="s">
        <v>9</v>
      </c>
      <c r="P22" s="716"/>
      <c r="Q22" s="717"/>
      <c r="R22" s="718"/>
      <c r="S22" s="718"/>
      <c r="T22" s="718"/>
      <c r="U22" s="719"/>
      <c r="V22" s="382"/>
      <c r="W22" s="271"/>
      <c r="X22" s="15"/>
      <c r="Y22" s="10"/>
      <c r="Z22" s="10"/>
      <c r="AA22" s="10"/>
      <c r="AB22" s="10"/>
      <c r="AC22" s="10"/>
      <c r="AD22" s="10"/>
      <c r="AE22" s="10"/>
      <c r="AF22" s="10"/>
      <c r="AG22" s="10"/>
      <c r="AH22" s="10"/>
      <c r="AI22" s="10"/>
      <c r="AJ22" s="10"/>
      <c r="AK22" s="10"/>
      <c r="AL22" s="10"/>
      <c r="AM22" s="10"/>
      <c r="AN22" s="10"/>
      <c r="AO22" s="10"/>
      <c r="AP22" s="10"/>
      <c r="AQ22" s="10"/>
      <c r="AR22" s="10"/>
      <c r="AS22" s="10"/>
    </row>
    <row r="23" spans="1:45" s="2" customFormat="1" ht="20.25" customHeight="1" x14ac:dyDescent="0.15">
      <c r="A23" s="706"/>
      <c r="B23" s="707"/>
      <c r="C23" s="708"/>
      <c r="D23" s="712"/>
      <c r="E23" s="713"/>
      <c r="F23" s="713"/>
      <c r="G23" s="713"/>
      <c r="H23" s="713"/>
      <c r="I23" s="713"/>
      <c r="J23" s="713"/>
      <c r="K23" s="713"/>
      <c r="L23" s="713"/>
      <c r="M23" s="713"/>
      <c r="N23" s="714"/>
      <c r="O23" s="715" t="s">
        <v>10</v>
      </c>
      <c r="P23" s="716"/>
      <c r="Q23" s="717"/>
      <c r="R23" s="694"/>
      <c r="S23" s="694"/>
      <c r="T23" s="694"/>
      <c r="U23" s="695"/>
      <c r="V23" s="382"/>
      <c r="W23" s="274"/>
      <c r="X23" s="276" t="s">
        <v>210</v>
      </c>
      <c r="Y23" s="10"/>
      <c r="Z23" s="10"/>
      <c r="AA23" s="10"/>
      <c r="AB23" s="10"/>
      <c r="AC23" s="10"/>
      <c r="AD23" s="10"/>
      <c r="AE23" s="10"/>
      <c r="AF23" s="10"/>
      <c r="AG23" s="10"/>
      <c r="AH23" s="10"/>
      <c r="AI23" s="10"/>
      <c r="AJ23" s="10"/>
      <c r="AK23" s="10"/>
      <c r="AL23" s="10"/>
      <c r="AM23" s="10"/>
      <c r="AN23" s="10"/>
      <c r="AO23" s="10"/>
      <c r="AP23" s="10"/>
      <c r="AQ23" s="10"/>
      <c r="AR23" s="10"/>
      <c r="AS23" s="10"/>
    </row>
    <row r="24" spans="1:45" s="2" customFormat="1" ht="20.25" customHeight="1" x14ac:dyDescent="0.15">
      <c r="A24" s="715" t="s">
        <v>12</v>
      </c>
      <c r="B24" s="716"/>
      <c r="C24" s="717"/>
      <c r="D24" s="388"/>
      <c r="E24" s="388"/>
      <c r="F24" s="388"/>
      <c r="G24" s="388"/>
      <c r="H24" s="388"/>
      <c r="I24" s="388"/>
      <c r="J24" s="388"/>
      <c r="K24" s="388"/>
      <c r="L24" s="388"/>
      <c r="M24" s="388"/>
      <c r="N24" s="382"/>
      <c r="O24" s="385" t="s">
        <v>571</v>
      </c>
      <c r="P24" s="720"/>
      <c r="Q24" s="720"/>
      <c r="R24" s="721"/>
      <c r="S24" s="721"/>
      <c r="T24" s="389" t="s">
        <v>6</v>
      </c>
      <c r="U24" s="390"/>
      <c r="V24" s="382"/>
      <c r="W24" s="271"/>
      <c r="X24" s="15"/>
      <c r="Y24" s="10"/>
      <c r="Z24" s="10"/>
      <c r="AA24" s="10"/>
      <c r="AB24" s="10"/>
      <c r="AC24" s="10"/>
      <c r="AD24" s="10"/>
      <c r="AE24" s="10"/>
      <c r="AF24" s="10"/>
      <c r="AG24" s="20"/>
      <c r="AH24" s="10"/>
      <c r="AI24" s="10"/>
      <c r="AJ24" s="10"/>
      <c r="AK24" s="10"/>
      <c r="AL24" s="10"/>
      <c r="AM24" s="10"/>
      <c r="AN24" s="10"/>
      <c r="AO24" s="10"/>
      <c r="AP24" s="10"/>
      <c r="AQ24" s="10"/>
      <c r="AR24" s="10"/>
      <c r="AS24" s="10"/>
    </row>
    <row r="25" spans="1:45" s="2" customFormat="1" ht="20.25" customHeight="1" x14ac:dyDescent="0.15">
      <c r="A25" s="715" t="s">
        <v>13</v>
      </c>
      <c r="B25" s="716"/>
      <c r="C25" s="717"/>
      <c r="D25" s="388"/>
      <c r="E25" s="388"/>
      <c r="F25" s="388"/>
      <c r="G25" s="388"/>
      <c r="H25" s="388"/>
      <c r="I25" s="388"/>
      <c r="J25" s="388"/>
      <c r="K25" s="388"/>
      <c r="L25" s="388"/>
      <c r="M25" s="388"/>
      <c r="N25" s="391"/>
      <c r="O25" s="391"/>
      <c r="P25" s="391"/>
      <c r="Q25" s="532" t="s">
        <v>304</v>
      </c>
      <c r="R25" s="721" t="s">
        <v>11</v>
      </c>
      <c r="S25" s="721"/>
      <c r="T25" s="721"/>
      <c r="U25" s="393" t="s">
        <v>6</v>
      </c>
      <c r="V25" s="382"/>
      <c r="W25" s="274"/>
      <c r="X25" s="276" t="s">
        <v>309</v>
      </c>
      <c r="Y25" s="10"/>
      <c r="Z25" s="10"/>
      <c r="AA25" s="10"/>
      <c r="AB25" s="10"/>
      <c r="AC25" s="10"/>
      <c r="AD25" s="10"/>
      <c r="AE25" s="10"/>
      <c r="AF25" s="10"/>
      <c r="AG25" s="22"/>
      <c r="AH25" s="10"/>
      <c r="AI25" s="10"/>
      <c r="AJ25" s="10"/>
      <c r="AK25" s="10"/>
      <c r="AL25" s="10"/>
      <c r="AM25" s="10"/>
      <c r="AN25" s="10"/>
      <c r="AO25" s="10"/>
      <c r="AP25" s="10"/>
      <c r="AQ25" s="10"/>
      <c r="AR25" s="10"/>
      <c r="AS25" s="10"/>
    </row>
    <row r="26" spans="1:45" s="2" customFormat="1" ht="12.75" customHeight="1" x14ac:dyDescent="0.15">
      <c r="A26" s="382"/>
      <c r="B26" s="382"/>
      <c r="C26" s="382"/>
      <c r="D26" s="394" t="b">
        <v>0</v>
      </c>
      <c r="E26" s="394"/>
      <c r="F26" s="394"/>
      <c r="G26" s="394" t="b">
        <v>0</v>
      </c>
      <c r="H26" s="394"/>
      <c r="I26" s="394"/>
      <c r="J26" s="394" t="b">
        <v>0</v>
      </c>
      <c r="K26" s="394"/>
      <c r="L26" s="382"/>
      <c r="M26" s="382"/>
      <c r="N26" s="382"/>
      <c r="O26" s="382"/>
      <c r="P26" s="382"/>
      <c r="Q26" s="382"/>
      <c r="R26" s="382"/>
      <c r="S26" s="382"/>
      <c r="T26" s="382"/>
      <c r="U26" s="382"/>
      <c r="V26" s="382"/>
      <c r="W26" s="279" t="s">
        <v>28</v>
      </c>
      <c r="X26" s="22"/>
      <c r="Y26" s="22"/>
      <c r="Z26" s="22"/>
      <c r="AA26" s="22"/>
      <c r="AB26" s="22"/>
      <c r="AC26" s="22"/>
      <c r="AD26" s="22"/>
      <c r="AE26" s="22"/>
      <c r="AF26" s="22"/>
      <c r="AG26" s="22"/>
      <c r="AH26" s="10"/>
      <c r="AI26" s="10"/>
      <c r="AJ26" s="10"/>
      <c r="AK26" s="10"/>
      <c r="AL26" s="10"/>
      <c r="AM26" s="10"/>
      <c r="AN26" s="10"/>
      <c r="AO26" s="10"/>
      <c r="AP26" s="10"/>
      <c r="AQ26" s="10"/>
      <c r="AR26" s="10"/>
      <c r="AS26" s="10"/>
    </row>
    <row r="27" spans="1:45" s="2" customFormat="1" ht="20.25" customHeight="1" x14ac:dyDescent="0.15">
      <c r="A27" s="6" t="s">
        <v>216</v>
      </c>
      <c r="B27" s="382"/>
      <c r="C27" s="382"/>
      <c r="D27" s="382"/>
      <c r="E27" s="382"/>
      <c r="F27" s="382"/>
      <c r="G27" s="382"/>
      <c r="H27" s="382"/>
      <c r="I27" s="382"/>
      <c r="J27" s="382"/>
      <c r="K27" s="382"/>
      <c r="L27" s="382"/>
      <c r="M27" s="382"/>
      <c r="N27" s="382"/>
      <c r="O27" s="382"/>
      <c r="P27" s="382"/>
      <c r="Q27" s="395"/>
      <c r="R27" s="382"/>
      <c r="S27" s="382"/>
      <c r="T27" s="394" t="b">
        <v>0</v>
      </c>
      <c r="U27" s="394" t="b">
        <v>0</v>
      </c>
      <c r="V27" s="382"/>
      <c r="W27" s="279"/>
      <c r="X27" s="20"/>
      <c r="Y27" s="20"/>
      <c r="Z27" s="20"/>
      <c r="AA27" s="20"/>
      <c r="AB27" s="20"/>
      <c r="AC27" s="20"/>
      <c r="AD27" s="20"/>
      <c r="AE27" s="20"/>
      <c r="AF27" s="20"/>
      <c r="AG27" s="20"/>
      <c r="AH27" s="20"/>
      <c r="AI27" s="20"/>
      <c r="AJ27" s="20"/>
      <c r="AK27" s="20"/>
      <c r="AL27" s="20"/>
      <c r="AM27" s="20"/>
      <c r="AN27" s="20"/>
      <c r="AO27" s="20"/>
      <c r="AP27" s="20"/>
      <c r="AQ27" s="20"/>
      <c r="AR27" s="20"/>
      <c r="AS27" s="20"/>
    </row>
    <row r="28" spans="1:45" s="2" customFormat="1" ht="20.25" customHeight="1" x14ac:dyDescent="0.15">
      <c r="A28" s="703" t="s">
        <v>212</v>
      </c>
      <c r="B28" s="704"/>
      <c r="C28" s="704"/>
      <c r="D28" s="330" t="s">
        <v>852</v>
      </c>
      <c r="E28" s="533"/>
      <c r="F28" s="396"/>
      <c r="G28" s="724" t="s">
        <v>676</v>
      </c>
      <c r="H28" s="724"/>
      <c r="I28" s="724"/>
      <c r="J28" s="396" t="s">
        <v>6</v>
      </c>
      <c r="K28" s="396"/>
      <c r="L28" s="397"/>
      <c r="M28" s="398"/>
      <c r="N28" s="731" t="s">
        <v>14</v>
      </c>
      <c r="O28" s="731"/>
      <c r="P28" s="732"/>
      <c r="Q28" s="397"/>
      <c r="R28" s="397"/>
      <c r="S28" s="397"/>
      <c r="T28" s="397"/>
      <c r="U28" s="398"/>
      <c r="V28" s="382"/>
      <c r="W28" s="274"/>
      <c r="X28" s="276" t="s">
        <v>215</v>
      </c>
      <c r="Y28" s="10"/>
      <c r="Z28" s="10"/>
      <c r="AA28" s="10"/>
      <c r="AB28" s="10"/>
      <c r="AC28" s="10"/>
      <c r="AD28" s="10"/>
      <c r="AE28" s="10"/>
      <c r="AF28" s="10"/>
      <c r="AG28" s="10"/>
      <c r="AH28" s="10"/>
      <c r="AI28" s="10"/>
      <c r="AJ28" s="10"/>
      <c r="AK28" s="10"/>
      <c r="AL28" s="10"/>
      <c r="AM28" s="10"/>
      <c r="AN28" s="10"/>
      <c r="AO28" s="10"/>
      <c r="AP28" s="10"/>
      <c r="AQ28" s="10"/>
      <c r="AR28" s="10"/>
      <c r="AS28" s="10"/>
    </row>
    <row r="29" spans="1:45" s="2" customFormat="1" ht="20.25" customHeight="1" x14ac:dyDescent="0.15">
      <c r="A29" s="722"/>
      <c r="B29" s="723"/>
      <c r="C29" s="723"/>
      <c r="D29" s="735"/>
      <c r="E29" s="736"/>
      <c r="F29" s="736"/>
      <c r="G29" s="736"/>
      <c r="H29" s="736"/>
      <c r="I29" s="736"/>
      <c r="J29" s="736"/>
      <c r="K29" s="736"/>
      <c r="L29" s="736"/>
      <c r="M29" s="737"/>
      <c r="N29" s="733"/>
      <c r="O29" s="733"/>
      <c r="P29" s="734"/>
      <c r="Q29" s="399"/>
      <c r="R29" s="399"/>
      <c r="S29" s="738"/>
      <c r="T29" s="738"/>
      <c r="U29" s="400" t="s">
        <v>6</v>
      </c>
      <c r="V29" s="382"/>
      <c r="W29" s="274"/>
      <c r="X29" s="742" t="s">
        <v>218</v>
      </c>
      <c r="Y29" s="742"/>
      <c r="Z29" s="742"/>
      <c r="AA29" s="742"/>
      <c r="AB29" s="742"/>
      <c r="AC29" s="742"/>
      <c r="AD29" s="742"/>
      <c r="AE29" s="319" t="s">
        <v>930</v>
      </c>
      <c r="AF29" s="10"/>
      <c r="AG29" s="10"/>
      <c r="AH29" s="10"/>
      <c r="AI29" s="10"/>
      <c r="AJ29" s="10"/>
      <c r="AK29" s="10"/>
      <c r="AL29" s="10"/>
      <c r="AM29" s="10"/>
      <c r="AN29" s="10"/>
      <c r="AO29" s="10"/>
      <c r="AP29" s="10"/>
      <c r="AQ29" s="10"/>
      <c r="AR29" s="10"/>
      <c r="AS29" s="10"/>
    </row>
    <row r="30" spans="1:45" s="2" customFormat="1" ht="20.25" customHeight="1" x14ac:dyDescent="0.15">
      <c r="A30" s="703" t="s">
        <v>21</v>
      </c>
      <c r="B30" s="704"/>
      <c r="C30" s="705"/>
      <c r="D30" s="739"/>
      <c r="E30" s="740"/>
      <c r="F30" s="740"/>
      <c r="G30" s="740"/>
      <c r="H30" s="740"/>
      <c r="I30" s="740"/>
      <c r="J30" s="740"/>
      <c r="K30" s="740"/>
      <c r="L30" s="740"/>
      <c r="M30" s="740"/>
      <c r="N30" s="740"/>
      <c r="O30" s="740"/>
      <c r="P30" s="740"/>
      <c r="Q30" s="740"/>
      <c r="R30" s="740"/>
      <c r="S30" s="740"/>
      <c r="T30" s="740"/>
      <c r="U30" s="741"/>
      <c r="V30" s="382"/>
      <c r="W30" s="274"/>
      <c r="X30" s="20"/>
      <c r="Y30" s="20"/>
      <c r="Z30" s="20"/>
      <c r="AA30" s="20"/>
      <c r="AB30" s="20"/>
      <c r="AC30" s="20"/>
      <c r="AD30" s="15"/>
      <c r="AE30" s="10"/>
      <c r="AF30" s="10"/>
      <c r="AG30" s="10"/>
      <c r="AH30" s="10"/>
      <c r="AI30" s="10"/>
      <c r="AJ30" s="10"/>
      <c r="AK30" s="280"/>
      <c r="AL30" s="280"/>
      <c r="AM30" s="280"/>
      <c r="AN30" s="10"/>
      <c r="AO30" s="10"/>
      <c r="AP30" s="10"/>
      <c r="AQ30" s="10"/>
      <c r="AR30" s="10"/>
      <c r="AS30" s="10"/>
    </row>
    <row r="31" spans="1:45" s="2" customFormat="1" ht="20.25" customHeight="1" x14ac:dyDescent="0.15">
      <c r="A31" s="715" t="s">
        <v>677</v>
      </c>
      <c r="B31" s="716"/>
      <c r="C31" s="716"/>
      <c r="D31" s="743"/>
      <c r="E31" s="744"/>
      <c r="F31" s="745"/>
      <c r="G31" s="715" t="s">
        <v>854</v>
      </c>
      <c r="H31" s="716"/>
      <c r="I31" s="716"/>
      <c r="J31" s="716"/>
      <c r="K31" s="717"/>
      <c r="L31" s="746"/>
      <c r="M31" s="747"/>
      <c r="N31" s="748"/>
      <c r="O31" s="716" t="s">
        <v>306</v>
      </c>
      <c r="P31" s="716"/>
      <c r="Q31" s="716"/>
      <c r="R31" s="717"/>
      <c r="S31" s="749"/>
      <c r="T31" s="750"/>
      <c r="U31" s="751"/>
      <c r="V31" s="382"/>
      <c r="W31" s="271"/>
      <c r="X31" s="15" t="s">
        <v>794</v>
      </c>
      <c r="Y31" s="10"/>
      <c r="Z31" s="10"/>
      <c r="AA31" s="10"/>
      <c r="AB31" s="10"/>
      <c r="AC31" s="10"/>
      <c r="AD31" s="10"/>
      <c r="AE31" s="10"/>
      <c r="AF31" s="10"/>
      <c r="AG31" s="10"/>
      <c r="AH31" s="10"/>
      <c r="AI31" s="10"/>
      <c r="AJ31" s="10"/>
      <c r="AK31" s="10"/>
      <c r="AL31" s="10"/>
      <c r="AM31" s="10"/>
      <c r="AN31" s="10"/>
      <c r="AO31" s="10"/>
      <c r="AP31" s="10"/>
      <c r="AQ31" s="10"/>
      <c r="AR31" s="10"/>
      <c r="AS31" s="10"/>
    </row>
    <row r="32" spans="1:45" s="2" customFormat="1" ht="20.25" customHeight="1" x14ac:dyDescent="0.15">
      <c r="A32" s="752" t="s">
        <v>3</v>
      </c>
      <c r="B32" s="753"/>
      <c r="C32" s="754"/>
      <c r="D32" s="756"/>
      <c r="E32" s="757"/>
      <c r="F32" s="757"/>
      <c r="G32" s="757"/>
      <c r="H32" s="757"/>
      <c r="I32" s="757"/>
      <c r="J32" s="758"/>
      <c r="K32" s="762" t="str">
        <f>IF(コントロール!D2=TRUE,"出資構成（予定含む）","株主構成（予定含む）")</f>
        <v>株主構成（予定含む）</v>
      </c>
      <c r="L32" s="401"/>
      <c r="M32" s="765" t="s">
        <v>283</v>
      </c>
      <c r="N32" s="765"/>
      <c r="O32" s="765"/>
      <c r="P32" s="765"/>
      <c r="Q32" s="765"/>
      <c r="R32" s="765"/>
      <c r="S32" s="765"/>
      <c r="T32" s="765" t="s">
        <v>285</v>
      </c>
      <c r="U32" s="766"/>
      <c r="V32" s="382"/>
      <c r="W32" s="274"/>
      <c r="X32" s="281" t="s">
        <v>796</v>
      </c>
      <c r="Y32" s="282"/>
      <c r="Z32" s="282"/>
      <c r="AA32" s="282"/>
      <c r="AB32" s="282"/>
      <c r="AC32" s="282"/>
      <c r="AD32" s="282"/>
      <c r="AE32" s="282"/>
      <c r="AF32" s="282"/>
      <c r="AG32" s="282"/>
      <c r="AH32" s="282"/>
      <c r="AI32" s="282"/>
      <c r="AJ32" s="282"/>
      <c r="AK32" s="282"/>
      <c r="AL32" s="282"/>
      <c r="AM32" s="282"/>
      <c r="AN32" s="282"/>
      <c r="AO32" s="282"/>
      <c r="AP32" s="282"/>
      <c r="AQ32" s="282"/>
      <c r="AR32" s="282"/>
      <c r="AS32" s="282"/>
    </row>
    <row r="33" spans="1:45" s="2" customFormat="1" ht="20.25" customHeight="1" x14ac:dyDescent="0.15">
      <c r="A33" s="755"/>
      <c r="B33" s="733"/>
      <c r="C33" s="734"/>
      <c r="D33" s="759"/>
      <c r="E33" s="760"/>
      <c r="F33" s="760"/>
      <c r="G33" s="760"/>
      <c r="H33" s="760"/>
      <c r="I33" s="760"/>
      <c r="J33" s="761"/>
      <c r="K33" s="762"/>
      <c r="L33" s="402" t="s">
        <v>49</v>
      </c>
      <c r="M33" s="767"/>
      <c r="N33" s="767"/>
      <c r="O33" s="767"/>
      <c r="P33" s="767"/>
      <c r="Q33" s="767"/>
      <c r="R33" s="767"/>
      <c r="S33" s="767"/>
      <c r="T33" s="768">
        <v>0</v>
      </c>
      <c r="U33" s="769"/>
      <c r="V33" s="382"/>
      <c r="W33" s="283"/>
      <c r="X33" s="284"/>
      <c r="Y33" s="10"/>
      <c r="Z33" s="10"/>
      <c r="AA33" s="10"/>
      <c r="AB33" s="10"/>
      <c r="AC33" s="14"/>
      <c r="AD33" s="14"/>
      <c r="AE33" s="14"/>
      <c r="AF33" s="14"/>
      <c r="AG33" s="10"/>
      <c r="AH33" s="11"/>
      <c r="AI33" s="12"/>
      <c r="AJ33" s="10"/>
      <c r="AK33" s="10"/>
      <c r="AL33" s="10"/>
      <c r="AM33" s="10"/>
      <c r="AN33" s="10"/>
      <c r="AO33" s="10"/>
      <c r="AP33" s="10"/>
      <c r="AQ33" s="13"/>
      <c r="AR33" s="13"/>
      <c r="AS33" s="10"/>
    </row>
    <row r="34" spans="1:45" s="2" customFormat="1" ht="20.25" customHeight="1" x14ac:dyDescent="0.15">
      <c r="A34" s="715" t="s">
        <v>155</v>
      </c>
      <c r="B34" s="716"/>
      <c r="C34" s="716"/>
      <c r="D34" s="403"/>
      <c r="E34" s="721"/>
      <c r="F34" s="721"/>
      <c r="G34" s="721"/>
      <c r="H34" s="721"/>
      <c r="I34" s="721"/>
      <c r="J34" s="770"/>
      <c r="K34" s="763"/>
      <c r="L34" s="404" t="s">
        <v>51</v>
      </c>
      <c r="M34" s="771"/>
      <c r="N34" s="771"/>
      <c r="O34" s="771"/>
      <c r="P34" s="771"/>
      <c r="Q34" s="771"/>
      <c r="R34" s="771"/>
      <c r="S34" s="771"/>
      <c r="T34" s="768">
        <v>0</v>
      </c>
      <c r="U34" s="769"/>
      <c r="V34" s="382"/>
      <c r="W34" s="271"/>
      <c r="X34" s="15"/>
      <c r="Y34" s="10"/>
      <c r="Z34" s="10"/>
      <c r="AA34" s="10"/>
      <c r="AB34" s="15" t="s">
        <v>213</v>
      </c>
      <c r="AC34" s="10"/>
      <c r="AD34" s="10"/>
      <c r="AE34" s="10"/>
      <c r="AF34" s="10"/>
      <c r="AG34" s="10"/>
      <c r="AH34" s="11"/>
      <c r="AI34" s="12"/>
      <c r="AJ34" s="10"/>
      <c r="AK34" s="10"/>
      <c r="AL34" s="10"/>
      <c r="AM34" s="10"/>
      <c r="AN34" s="10"/>
      <c r="AO34" s="10"/>
      <c r="AP34" s="10"/>
      <c r="AQ34" s="13"/>
      <c r="AR34" s="13"/>
      <c r="AS34" s="10"/>
    </row>
    <row r="35" spans="1:45" s="2" customFormat="1" ht="20.25" customHeight="1" x14ac:dyDescent="0.15">
      <c r="A35" s="777" t="str">
        <f>IF(コントロール!D2=TRUE,"出資の総額（予定含む）","株式総額（予定含む）")</f>
        <v>株式総額（予定含む）</v>
      </c>
      <c r="B35" s="778"/>
      <c r="C35" s="778"/>
      <c r="D35" s="779"/>
      <c r="E35" s="405"/>
      <c r="F35" s="535"/>
      <c r="G35" s="406"/>
      <c r="H35" s="406" t="s">
        <v>154</v>
      </c>
      <c r="I35" s="780" t="s">
        <v>153</v>
      </c>
      <c r="J35" s="781"/>
      <c r="K35" s="763"/>
      <c r="L35" s="404" t="s">
        <v>150</v>
      </c>
      <c r="M35" s="771"/>
      <c r="N35" s="771"/>
      <c r="O35" s="771"/>
      <c r="P35" s="771"/>
      <c r="Q35" s="771"/>
      <c r="R35" s="771"/>
      <c r="S35" s="771"/>
      <c r="T35" s="768">
        <v>0</v>
      </c>
      <c r="U35" s="769"/>
      <c r="V35" s="382"/>
      <c r="W35" s="274"/>
      <c r="X35" s="10"/>
      <c r="Y35" s="10"/>
      <c r="Z35" s="10"/>
      <c r="AA35" s="10"/>
      <c r="AB35" s="15" t="s">
        <v>214</v>
      </c>
      <c r="AC35" s="10"/>
      <c r="AD35" s="10"/>
      <c r="AE35" s="10"/>
      <c r="AF35" s="10"/>
      <c r="AG35" s="10"/>
      <c r="AH35" s="11"/>
      <c r="AI35" s="12"/>
      <c r="AJ35" s="10"/>
      <c r="AK35" s="10"/>
      <c r="AL35" s="10"/>
      <c r="AM35" s="10"/>
      <c r="AN35" s="10"/>
      <c r="AO35" s="10"/>
      <c r="AP35" s="10"/>
      <c r="AQ35" s="13"/>
      <c r="AR35" s="13"/>
      <c r="AS35" s="10"/>
    </row>
    <row r="36" spans="1:45" s="2" customFormat="1" ht="20.25" customHeight="1" x14ac:dyDescent="0.15">
      <c r="A36" s="782" t="s">
        <v>208</v>
      </c>
      <c r="B36" s="783"/>
      <c r="C36" s="783"/>
      <c r="D36" s="783"/>
      <c r="E36" s="784"/>
      <c r="F36" s="785"/>
      <c r="G36" s="785"/>
      <c r="H36" s="785"/>
      <c r="I36" s="785"/>
      <c r="J36" s="602" t="str">
        <f>$I$35</f>
        <v>USD</v>
      </c>
      <c r="K36" s="763"/>
      <c r="L36" s="404" t="s">
        <v>151</v>
      </c>
      <c r="M36" s="771"/>
      <c r="N36" s="771"/>
      <c r="O36" s="771"/>
      <c r="P36" s="771"/>
      <c r="Q36" s="771"/>
      <c r="R36" s="771"/>
      <c r="S36" s="771"/>
      <c r="T36" s="768">
        <v>0</v>
      </c>
      <c r="U36" s="769"/>
      <c r="V36" s="382"/>
      <c r="W36" s="274"/>
      <c r="X36" s="15"/>
      <c r="Y36" s="10"/>
      <c r="Z36" s="10"/>
      <c r="AA36" s="10"/>
      <c r="AB36" s="15" t="s">
        <v>231</v>
      </c>
      <c r="AC36" s="14"/>
      <c r="AD36" s="10"/>
      <c r="AE36" s="10"/>
      <c r="AF36" s="10"/>
      <c r="AG36" s="10"/>
      <c r="AH36" s="11"/>
      <c r="AI36" s="12"/>
      <c r="AJ36" s="10"/>
      <c r="AK36" s="10"/>
      <c r="AL36" s="10"/>
      <c r="AM36" s="10"/>
      <c r="AN36" s="10"/>
      <c r="AO36" s="10"/>
      <c r="AP36" s="10"/>
      <c r="AQ36" s="13"/>
      <c r="AR36" s="13"/>
      <c r="AS36" s="10"/>
    </row>
    <row r="37" spans="1:45" s="2" customFormat="1" ht="20.25" customHeight="1" x14ac:dyDescent="0.15">
      <c r="A37" s="703" t="s">
        <v>300</v>
      </c>
      <c r="B37" s="704"/>
      <c r="C37" s="704"/>
      <c r="D37" s="705"/>
      <c r="E37" s="405"/>
      <c r="F37" s="773"/>
      <c r="G37" s="773"/>
      <c r="H37" s="773"/>
      <c r="I37" s="773"/>
      <c r="J37" s="538" t="s">
        <v>147</v>
      </c>
      <c r="K37" s="762"/>
      <c r="L37" s="404" t="s">
        <v>152</v>
      </c>
      <c r="M37" s="771"/>
      <c r="N37" s="771"/>
      <c r="O37" s="771"/>
      <c r="P37" s="771"/>
      <c r="Q37" s="771"/>
      <c r="R37" s="771"/>
      <c r="S37" s="771"/>
      <c r="T37" s="768">
        <v>0</v>
      </c>
      <c r="U37" s="769"/>
      <c r="V37" s="382"/>
      <c r="W37" s="287"/>
      <c r="X37" s="288"/>
      <c r="Y37" s="288"/>
      <c r="Z37" s="288"/>
      <c r="AA37" s="288"/>
      <c r="AB37" s="15" t="s">
        <v>795</v>
      </c>
      <c r="AC37" s="288"/>
      <c r="AD37" s="288"/>
      <c r="AE37" s="288"/>
      <c r="AF37" s="288"/>
      <c r="AG37" s="17"/>
      <c r="AH37" s="18"/>
      <c r="AI37" s="10"/>
      <c r="AJ37" s="10"/>
      <c r="AK37" s="10"/>
      <c r="AL37" s="10"/>
      <c r="AM37" s="10"/>
      <c r="AN37" s="10"/>
      <c r="AO37" s="10"/>
      <c r="AP37" s="16"/>
      <c r="AQ37" s="19"/>
      <c r="AR37" s="19"/>
      <c r="AS37" s="10"/>
    </row>
    <row r="38" spans="1:45" s="2" customFormat="1" ht="20.25" customHeight="1" x14ac:dyDescent="0.15">
      <c r="A38" s="722"/>
      <c r="B38" s="723"/>
      <c r="C38" s="723"/>
      <c r="D38" s="772"/>
      <c r="E38" s="407"/>
      <c r="F38" s="536" t="s">
        <v>15</v>
      </c>
      <c r="G38" s="774"/>
      <c r="H38" s="774"/>
      <c r="I38" s="601" t="str">
        <f>$J$36</f>
        <v>USD</v>
      </c>
      <c r="J38" s="537" t="s">
        <v>16</v>
      </c>
      <c r="K38" s="764"/>
      <c r="L38" s="408"/>
      <c r="M38" s="399"/>
      <c r="N38" s="399"/>
      <c r="O38" s="399"/>
      <c r="P38" s="399"/>
      <c r="Q38" s="399"/>
      <c r="R38" s="409"/>
      <c r="S38" s="534" t="s">
        <v>148</v>
      </c>
      <c r="T38" s="775">
        <f>SUM(T33:T37)</f>
        <v>0</v>
      </c>
      <c r="U38" s="776"/>
      <c r="V38" s="382"/>
      <c r="W38" s="287" t="s">
        <v>957</v>
      </c>
      <c r="X38" s="288"/>
      <c r="Y38" s="288"/>
      <c r="Z38" s="288"/>
      <c r="AA38" s="288"/>
      <c r="AB38" s="288"/>
      <c r="AC38" s="288"/>
      <c r="AD38" s="288"/>
      <c r="AE38" s="288"/>
      <c r="AF38" s="288"/>
      <c r="AG38" s="10"/>
      <c r="AH38" s="10"/>
      <c r="AI38" s="10"/>
      <c r="AJ38" s="10"/>
      <c r="AK38" s="10"/>
      <c r="AL38" s="10"/>
      <c r="AM38" s="10"/>
      <c r="AN38" s="10"/>
      <c r="AO38" s="10"/>
      <c r="AP38" s="10"/>
      <c r="AQ38" s="10"/>
      <c r="AR38" s="10"/>
      <c r="AS38" s="10"/>
    </row>
    <row r="39" spans="1:45" s="2" customFormat="1" ht="12.75" customHeight="1" x14ac:dyDescent="0.15">
      <c r="A39" s="382"/>
      <c r="B39" s="382"/>
      <c r="C39" s="382"/>
      <c r="D39" s="382"/>
      <c r="E39" s="382"/>
      <c r="F39" s="382"/>
      <c r="G39" s="382"/>
      <c r="H39" s="382"/>
      <c r="I39" s="382"/>
      <c r="J39" s="382"/>
      <c r="K39" s="382"/>
      <c r="L39" s="382"/>
      <c r="M39" s="382"/>
      <c r="N39" s="382"/>
      <c r="O39" s="382"/>
      <c r="P39" s="382"/>
      <c r="Q39" s="382"/>
      <c r="R39" s="382"/>
      <c r="S39" s="382"/>
      <c r="T39" s="382"/>
      <c r="U39" s="382"/>
      <c r="V39" s="382"/>
      <c r="W39" s="285"/>
      <c r="X39" s="15"/>
      <c r="Y39" s="10"/>
      <c r="Z39" s="10"/>
      <c r="AA39" s="10"/>
      <c r="AB39" s="10"/>
      <c r="AC39" s="10"/>
      <c r="AD39" s="15"/>
      <c r="AE39" s="10"/>
      <c r="AF39" s="10"/>
      <c r="AG39" s="10"/>
      <c r="AH39" s="15"/>
      <c r="AI39" s="10"/>
      <c r="AJ39" s="10"/>
      <c r="AK39" s="10"/>
      <c r="AL39" s="10"/>
      <c r="AM39" s="10"/>
      <c r="AN39" s="10"/>
      <c r="AO39" s="10"/>
      <c r="AP39" s="10"/>
      <c r="AQ39" s="10"/>
      <c r="AR39" s="10"/>
      <c r="AS39" s="10"/>
    </row>
    <row r="40" spans="1:45" s="2" customFormat="1" ht="20.25" customHeight="1" x14ac:dyDescent="0.15">
      <c r="A40" s="6" t="s">
        <v>956</v>
      </c>
      <c r="B40" s="382"/>
      <c r="C40" s="382"/>
      <c r="D40" s="382"/>
      <c r="E40" s="382"/>
      <c r="F40" s="382"/>
      <c r="G40" s="382"/>
      <c r="H40" s="382"/>
      <c r="I40" s="382"/>
      <c r="J40" s="382"/>
      <c r="K40" s="382"/>
      <c r="L40" s="382"/>
      <c r="M40" s="382"/>
      <c r="N40" s="382"/>
      <c r="O40" s="382"/>
      <c r="P40" s="382"/>
      <c r="Q40" s="382"/>
      <c r="R40" s="382"/>
      <c r="S40" s="382"/>
      <c r="T40" s="382"/>
      <c r="U40" s="382"/>
      <c r="V40" s="382"/>
      <c r="W40" s="273"/>
      <c r="X40" s="20"/>
      <c r="Y40" s="20"/>
      <c r="Z40" s="20"/>
      <c r="AA40" s="20"/>
      <c r="AB40" s="20"/>
      <c r="AC40" s="20"/>
      <c r="AD40" s="20"/>
      <c r="AE40" s="20"/>
      <c r="AF40" s="20"/>
      <c r="AG40" s="20"/>
      <c r="AH40" s="20"/>
      <c r="AI40" s="20"/>
      <c r="AJ40" s="20"/>
      <c r="AK40" s="20"/>
      <c r="AL40" s="20"/>
      <c r="AM40" s="20"/>
      <c r="AN40" s="20"/>
      <c r="AO40" s="20"/>
      <c r="AP40" s="20"/>
      <c r="AQ40" s="20"/>
      <c r="AR40" s="20"/>
      <c r="AS40" s="20"/>
    </row>
    <row r="41" spans="1:45" s="2" customFormat="1" ht="24.75" customHeight="1" x14ac:dyDescent="0.15">
      <c r="A41" s="703" t="str">
        <f>IF(コントロール!D2=TRUE,"被保険者による
出資合計額（予定含む）","被保険者が所有する
株式合計額（予定含む）")</f>
        <v>被保険者が所有する
株式合計額（予定含む）</v>
      </c>
      <c r="B41" s="704"/>
      <c r="C41" s="704"/>
      <c r="D41" s="705"/>
      <c r="E41" s="786"/>
      <c r="F41" s="787"/>
      <c r="G41" s="787"/>
      <c r="H41" s="790" t="str">
        <f>$J$36</f>
        <v>USD</v>
      </c>
      <c r="I41" s="792" t="s">
        <v>298</v>
      </c>
      <c r="J41" s="793"/>
      <c r="K41" s="793"/>
      <c r="L41" s="793"/>
      <c r="M41" s="793"/>
      <c r="N41" s="794"/>
      <c r="O41" s="795"/>
      <c r="P41" s="773"/>
      <c r="Q41" s="538" t="s">
        <v>147</v>
      </c>
      <c r="R41" s="715" t="s">
        <v>299</v>
      </c>
      <c r="S41" s="716"/>
      <c r="T41" s="716"/>
      <c r="U41" s="717"/>
      <c r="V41" s="382"/>
      <c r="W41" s="286"/>
      <c r="X41" s="15"/>
      <c r="Y41" s="10"/>
      <c r="Z41" s="10"/>
      <c r="AA41" s="10"/>
      <c r="AB41" s="10"/>
      <c r="AC41" s="10"/>
      <c r="AD41" s="10"/>
      <c r="AE41" s="10"/>
      <c r="AF41" s="10"/>
      <c r="AG41" s="10"/>
      <c r="AH41" s="15"/>
      <c r="AI41" s="15" t="s">
        <v>213</v>
      </c>
      <c r="AJ41" s="10"/>
      <c r="AK41" s="10"/>
      <c r="AL41" s="10"/>
      <c r="AM41" s="10"/>
      <c r="AN41" s="10"/>
      <c r="AO41" s="10"/>
      <c r="AP41" s="10"/>
      <c r="AQ41" s="10"/>
      <c r="AR41" s="10"/>
      <c r="AS41" s="10"/>
    </row>
    <row r="42" spans="1:45" s="2" customFormat="1" ht="15" customHeight="1" x14ac:dyDescent="0.15">
      <c r="A42" s="782" t="s">
        <v>208</v>
      </c>
      <c r="B42" s="783"/>
      <c r="C42" s="783"/>
      <c r="D42" s="783"/>
      <c r="E42" s="788"/>
      <c r="F42" s="789"/>
      <c r="G42" s="789"/>
      <c r="H42" s="791"/>
      <c r="I42" s="796" t="str">
        <f>IF(コントロール!D2=TRUE,"持分割合を記入してください⇒","被保険者の出資比率　【演算】")</f>
        <v>被保険者の出資比率　【演算】</v>
      </c>
      <c r="J42" s="797"/>
      <c r="K42" s="797"/>
      <c r="L42" s="797"/>
      <c r="M42" s="797"/>
      <c r="N42" s="798"/>
      <c r="O42" s="799" t="str">
        <f>IF(F37=0,"",IF(コントロール!D2=TRUE,"",ROUNDDOWN(O41/F37,5)*100))</f>
        <v/>
      </c>
      <c r="P42" s="800"/>
      <c r="Q42" s="539" t="s">
        <v>19</v>
      </c>
      <c r="R42" s="411"/>
      <c r="S42" s="323" t="s">
        <v>42</v>
      </c>
      <c r="T42" s="392"/>
      <c r="U42" s="540" t="s">
        <v>205</v>
      </c>
      <c r="V42" s="382"/>
      <c r="W42" s="274"/>
      <c r="X42" s="15"/>
      <c r="Y42" s="10"/>
      <c r="Z42" s="10"/>
      <c r="AA42" s="10"/>
      <c r="AB42" s="15" t="s">
        <v>235</v>
      </c>
      <c r="AC42" s="17"/>
      <c r="AD42" s="10"/>
      <c r="AE42" s="10"/>
      <c r="AF42" s="10"/>
      <c r="AG42" s="10"/>
      <c r="AH42" s="10"/>
      <c r="AI42" s="10"/>
      <c r="AJ42" s="10"/>
      <c r="AK42" s="10"/>
      <c r="AL42" s="10"/>
      <c r="AM42" s="10"/>
      <c r="AN42" s="10"/>
      <c r="AO42" s="10"/>
      <c r="AP42" s="10"/>
      <c r="AQ42" s="10"/>
      <c r="AR42" s="10"/>
      <c r="AS42" s="10"/>
    </row>
    <row r="43" spans="1:45" s="2" customFormat="1" ht="20.25" customHeight="1" x14ac:dyDescent="0.15">
      <c r="A43" s="382"/>
      <c r="B43" s="382"/>
      <c r="C43" s="382"/>
      <c r="D43" s="382"/>
      <c r="E43" s="382"/>
      <c r="F43" s="382"/>
      <c r="G43" s="382"/>
      <c r="H43" s="382"/>
      <c r="I43" s="382"/>
      <c r="J43" s="382"/>
      <c r="K43" s="382"/>
      <c r="L43" s="382"/>
      <c r="M43" s="382"/>
      <c r="N43" s="382"/>
      <c r="O43" s="382"/>
      <c r="P43" s="382"/>
      <c r="Q43" s="382"/>
      <c r="R43" s="382"/>
      <c r="S43" s="382"/>
      <c r="T43" s="382"/>
      <c r="U43" s="382"/>
      <c r="V43" s="382"/>
      <c r="W43" s="273"/>
      <c r="X43" s="20"/>
      <c r="Y43" s="20"/>
      <c r="Z43" s="20"/>
      <c r="AA43" s="20"/>
      <c r="AB43" s="20"/>
      <c r="AC43" s="20"/>
      <c r="AD43" s="20"/>
      <c r="AE43" s="20"/>
      <c r="AF43" s="20"/>
      <c r="AG43" s="20"/>
      <c r="AH43" s="20"/>
      <c r="AI43" s="20"/>
      <c r="AJ43" s="20"/>
      <c r="AK43" s="20"/>
      <c r="AL43" s="20"/>
      <c r="AM43" s="20"/>
      <c r="AN43" s="20"/>
      <c r="AO43" s="20"/>
      <c r="AP43" s="20"/>
      <c r="AQ43" s="20"/>
      <c r="AR43" s="20"/>
      <c r="AS43" s="20"/>
    </row>
    <row r="44" spans="1:45" s="2" customFormat="1" ht="20.25" customHeight="1" x14ac:dyDescent="0.15">
      <c r="A44" s="380" t="s">
        <v>20</v>
      </c>
      <c r="B44" s="382"/>
      <c r="C44" s="382"/>
      <c r="D44" s="382"/>
      <c r="E44" s="382"/>
      <c r="F44" s="382"/>
      <c r="G44" s="382"/>
      <c r="H44" s="382"/>
      <c r="I44" s="382"/>
      <c r="J44" s="382"/>
      <c r="K44" s="382"/>
      <c r="L44" s="382"/>
      <c r="M44" s="382"/>
      <c r="N44" s="382"/>
      <c r="O44" s="382"/>
      <c r="P44" s="382"/>
      <c r="Q44" s="382"/>
      <c r="R44" s="382"/>
      <c r="S44" s="382"/>
      <c r="T44" s="382"/>
      <c r="U44" s="382"/>
      <c r="V44" s="382"/>
      <c r="W44" s="287" t="s">
        <v>954</v>
      </c>
      <c r="X44" s="20"/>
      <c r="Y44" s="20"/>
      <c r="Z44" s="20"/>
      <c r="AA44" s="20"/>
      <c r="AB44" s="20"/>
      <c r="AC44" s="20"/>
      <c r="AD44" s="20"/>
      <c r="AE44" s="20"/>
      <c r="AF44" s="20"/>
      <c r="AG44" s="20"/>
      <c r="AH44" s="20"/>
      <c r="AI44" s="20"/>
      <c r="AJ44" s="20"/>
      <c r="AK44" s="20"/>
      <c r="AL44" s="20"/>
      <c r="AM44" s="20"/>
      <c r="AN44" s="20"/>
      <c r="AO44" s="20"/>
      <c r="AP44" s="20"/>
      <c r="AQ44" s="20"/>
      <c r="AR44" s="20"/>
      <c r="AS44" s="20"/>
    </row>
    <row r="45" spans="1:45" s="2" customFormat="1" ht="8.25" customHeight="1" x14ac:dyDescent="0.15">
      <c r="A45" s="382"/>
      <c r="B45" s="382"/>
      <c r="C45" s="382"/>
      <c r="D45" s="382"/>
      <c r="E45" s="382"/>
      <c r="F45" s="382"/>
      <c r="G45" s="382"/>
      <c r="H45" s="382"/>
      <c r="I45" s="382"/>
      <c r="J45" s="382"/>
      <c r="K45" s="382"/>
      <c r="L45" s="382"/>
      <c r="M45" s="382"/>
      <c r="N45" s="382"/>
      <c r="O45" s="382"/>
      <c r="P45" s="382"/>
      <c r="Q45" s="382"/>
      <c r="R45" s="382"/>
      <c r="S45" s="382"/>
      <c r="T45" s="382"/>
      <c r="U45" s="382"/>
      <c r="V45" s="382"/>
      <c r="W45" s="287"/>
      <c r="X45" s="288"/>
      <c r="Y45" s="288"/>
      <c r="Z45" s="288"/>
      <c r="AA45" s="288"/>
      <c r="AB45" s="288"/>
      <c r="AC45" s="288"/>
      <c r="AD45" s="288"/>
      <c r="AE45" s="288"/>
      <c r="AF45" s="20"/>
      <c r="AG45" s="20"/>
      <c r="AH45" s="20"/>
      <c r="AI45" s="20"/>
      <c r="AJ45" s="20"/>
      <c r="AK45" s="20"/>
      <c r="AL45" s="20"/>
      <c r="AM45" s="20"/>
      <c r="AN45" s="20"/>
      <c r="AO45" s="20"/>
      <c r="AP45" s="20"/>
      <c r="AQ45" s="20"/>
      <c r="AR45" s="20"/>
      <c r="AS45" s="20"/>
    </row>
    <row r="46" spans="1:45" s="2" customFormat="1" ht="20.25" customHeight="1" x14ac:dyDescent="0.15">
      <c r="A46" s="6" t="s">
        <v>953</v>
      </c>
      <c r="B46" s="463"/>
      <c r="C46" s="463"/>
      <c r="D46" s="463"/>
      <c r="E46" s="463"/>
      <c r="F46" s="463"/>
      <c r="G46" s="463"/>
      <c r="H46" s="463"/>
      <c r="I46" s="463"/>
      <c r="J46" s="463"/>
      <c r="K46" s="463"/>
      <c r="L46" s="541"/>
      <c r="M46" s="463"/>
      <c r="N46" s="463"/>
      <c r="O46" s="463"/>
      <c r="P46" s="463"/>
      <c r="Q46" s="463"/>
      <c r="R46" s="463"/>
      <c r="S46" s="463"/>
      <c r="T46" s="463"/>
      <c r="U46" s="463"/>
      <c r="V46" s="382"/>
      <c r="W46" s="287"/>
      <c r="X46" s="288"/>
      <c r="Y46" s="288"/>
      <c r="Z46" s="288"/>
      <c r="AA46" s="288"/>
      <c r="AB46" s="288"/>
      <c r="AC46" s="288"/>
      <c r="AD46" s="288"/>
      <c r="AE46" s="288"/>
      <c r="AF46" s="20"/>
      <c r="AG46" s="20"/>
      <c r="AH46" s="20"/>
      <c r="AI46" s="20"/>
      <c r="AJ46" s="20"/>
      <c r="AK46" s="20"/>
      <c r="AL46" s="20"/>
      <c r="AM46" s="20"/>
      <c r="AN46" s="20"/>
      <c r="AO46" s="20"/>
      <c r="AP46" s="20"/>
      <c r="AQ46" s="20"/>
      <c r="AR46" s="20"/>
      <c r="AS46" s="20"/>
    </row>
    <row r="47" spans="1:45" s="2" customFormat="1" ht="20.25" customHeight="1" x14ac:dyDescent="0.15">
      <c r="A47" s="802" t="s">
        <v>931</v>
      </c>
      <c r="B47" s="542"/>
      <c r="C47" s="543"/>
      <c r="D47" s="543"/>
      <c r="E47" s="543"/>
      <c r="F47" s="543"/>
      <c r="G47" s="544"/>
      <c r="H47" s="545"/>
      <c r="I47" s="546"/>
      <c r="J47" s="546"/>
      <c r="K47" s="546"/>
      <c r="L47" s="546"/>
      <c r="M47" s="547"/>
      <c r="N47" s="542"/>
      <c r="O47" s="543"/>
      <c r="P47" s="532" t="s">
        <v>850</v>
      </c>
      <c r="Q47" s="548" t="s">
        <v>851</v>
      </c>
      <c r="R47" s="549"/>
      <c r="S47" s="550"/>
      <c r="T47" s="551" t="s">
        <v>6</v>
      </c>
      <c r="U47" s="547"/>
      <c r="V47" s="382"/>
      <c r="W47" s="273"/>
      <c r="X47" s="21"/>
      <c r="Y47" s="20"/>
      <c r="Z47" s="20"/>
      <c r="AA47" s="20"/>
      <c r="AB47" s="20"/>
      <c r="AC47" s="20"/>
      <c r="AD47" s="20"/>
      <c r="AE47" s="20"/>
      <c r="AF47" s="20"/>
      <c r="AG47" s="20"/>
      <c r="AH47" s="20"/>
      <c r="AI47" s="20"/>
      <c r="AJ47" s="20"/>
      <c r="AK47" s="20"/>
      <c r="AL47" s="20"/>
      <c r="AM47" s="20"/>
      <c r="AN47" s="20"/>
      <c r="AO47" s="20"/>
      <c r="AP47" s="20"/>
      <c r="AQ47" s="20"/>
      <c r="AR47" s="20"/>
      <c r="AS47" s="20"/>
    </row>
    <row r="48" spans="1:45" s="2" customFormat="1" ht="20.25" customHeight="1" x14ac:dyDescent="0.15">
      <c r="A48" s="762"/>
      <c r="B48" s="552" t="s">
        <v>228</v>
      </c>
      <c r="C48" s="553"/>
      <c r="D48" s="553"/>
      <c r="E48" s="553"/>
      <c r="F48" s="553"/>
      <c r="G48" s="553"/>
      <c r="H48" s="554"/>
      <c r="I48" s="555"/>
      <c r="J48" s="556"/>
      <c r="K48" s="556"/>
      <c r="L48" s="556"/>
      <c r="M48" s="553"/>
      <c r="N48" s="557"/>
      <c r="O48" s="463"/>
      <c r="P48" s="463"/>
      <c r="Q48" s="333" t="s">
        <v>307</v>
      </c>
      <c r="R48" s="807"/>
      <c r="S48" s="807"/>
      <c r="T48" s="395"/>
      <c r="U48" s="558"/>
      <c r="V48" s="382"/>
      <c r="W48" s="273"/>
      <c r="X48" s="675" t="s">
        <v>864</v>
      </c>
      <c r="Y48" s="675"/>
      <c r="Z48" s="675"/>
      <c r="AA48" s="675"/>
      <c r="AB48" s="675"/>
      <c r="AC48" s="675"/>
      <c r="AD48" s="675"/>
      <c r="AE48" s="675"/>
      <c r="AF48" s="675"/>
      <c r="AG48" s="675"/>
      <c r="AH48" s="675"/>
      <c r="AI48" s="675"/>
      <c r="AJ48" s="675"/>
      <c r="AK48" s="675"/>
      <c r="AL48" s="675"/>
      <c r="AM48" s="675"/>
      <c r="AN48" s="675"/>
      <c r="AO48" s="675"/>
      <c r="AP48" s="675"/>
      <c r="AQ48" s="675"/>
      <c r="AR48" s="675"/>
      <c r="AS48" s="675"/>
    </row>
    <row r="49" spans="1:50" s="2" customFormat="1" ht="20.25" customHeight="1" x14ac:dyDescent="0.15">
      <c r="A49" s="762"/>
      <c r="B49" s="3"/>
      <c r="C49" s="463"/>
      <c r="D49" s="463"/>
      <c r="E49" s="463"/>
      <c r="F49" s="463"/>
      <c r="G49" s="463"/>
      <c r="H49" s="559"/>
      <c r="I49" s="560"/>
      <c r="J49" s="561"/>
      <c r="K49" s="561"/>
      <c r="L49" s="561"/>
      <c r="M49" s="463"/>
      <c r="N49" s="562"/>
      <c r="O49" s="463"/>
      <c r="P49" s="463"/>
      <c r="Q49" s="333" t="s">
        <v>198</v>
      </c>
      <c r="R49" s="808"/>
      <c r="S49" s="808"/>
      <c r="T49" s="808"/>
      <c r="U49" s="598" t="str">
        <f>$I$35</f>
        <v>USD</v>
      </c>
      <c r="V49" s="382"/>
      <c r="W49" s="273"/>
      <c r="X49" s="675"/>
      <c r="Y49" s="675"/>
      <c r="Z49" s="675"/>
      <c r="AA49" s="675"/>
      <c r="AB49" s="675"/>
      <c r="AC49" s="675"/>
      <c r="AD49" s="675"/>
      <c r="AE49" s="675"/>
      <c r="AF49" s="675"/>
      <c r="AG49" s="675"/>
      <c r="AH49" s="675"/>
      <c r="AI49" s="675"/>
      <c r="AJ49" s="675"/>
      <c r="AK49" s="675"/>
      <c r="AL49" s="675"/>
      <c r="AM49" s="675"/>
      <c r="AN49" s="675"/>
      <c r="AO49" s="675"/>
      <c r="AP49" s="675"/>
      <c r="AQ49" s="675"/>
      <c r="AR49" s="675"/>
      <c r="AS49" s="675"/>
    </row>
    <row r="50" spans="1:50" s="2" customFormat="1" ht="20.25" customHeight="1" x14ac:dyDescent="0.15">
      <c r="A50" s="762"/>
      <c r="B50" s="463"/>
      <c r="C50" s="463"/>
      <c r="D50" s="463"/>
      <c r="E50" s="463"/>
      <c r="F50" s="563"/>
      <c r="G50" s="563"/>
      <c r="H50" s="562"/>
      <c r="I50" s="463"/>
      <c r="J50" s="463"/>
      <c r="K50" s="463"/>
      <c r="L50" s="463"/>
      <c r="M50" s="463"/>
      <c r="N50" s="562"/>
      <c r="O50" s="463"/>
      <c r="P50" s="333"/>
      <c r="Q50" s="333" t="str">
        <f>IF(コントロール!D2=TRUE,"被保険者の持分比率：","被保険者の投資比率：")</f>
        <v>被保険者の投資比率：</v>
      </c>
      <c r="R50" s="809" t="str">
        <f>O42</f>
        <v/>
      </c>
      <c r="S50" s="809"/>
      <c r="T50" s="2" t="s">
        <v>19</v>
      </c>
      <c r="U50" s="474"/>
      <c r="V50" s="382"/>
      <c r="W50" s="273"/>
      <c r="X50" s="675"/>
      <c r="Y50" s="675"/>
      <c r="Z50" s="675"/>
      <c r="AA50" s="675"/>
      <c r="AB50" s="675"/>
      <c r="AC50" s="675"/>
      <c r="AD50" s="675"/>
      <c r="AE50" s="675"/>
      <c r="AF50" s="675"/>
      <c r="AG50" s="675"/>
      <c r="AH50" s="675"/>
      <c r="AI50" s="675"/>
      <c r="AJ50" s="675"/>
      <c r="AK50" s="675"/>
      <c r="AL50" s="675"/>
      <c r="AM50" s="675"/>
      <c r="AN50" s="675"/>
      <c r="AO50" s="675"/>
      <c r="AP50" s="675"/>
      <c r="AQ50" s="675"/>
      <c r="AR50" s="675"/>
      <c r="AS50" s="675"/>
    </row>
    <row r="51" spans="1:50" s="2" customFormat="1" ht="20.25" customHeight="1" x14ac:dyDescent="0.15">
      <c r="A51" s="762"/>
      <c r="B51" s="463"/>
      <c r="C51" s="463"/>
      <c r="D51" s="463"/>
      <c r="E51" s="333"/>
      <c r="F51" s="463"/>
      <c r="G51" s="463"/>
      <c r="H51" s="562"/>
      <c r="I51" s="333"/>
      <c r="J51" s="333"/>
      <c r="K51" s="564"/>
      <c r="L51" s="564"/>
      <c r="M51" s="564"/>
      <c r="N51" s="562"/>
      <c r="O51" s="463"/>
      <c r="P51" s="333"/>
      <c r="Q51" s="333" t="s">
        <v>206</v>
      </c>
      <c r="R51" s="810" t="str">
        <f>IF(コントロール!D5=TRUE,ROUNDDOWN(R49*R50/100,2),"")</f>
        <v/>
      </c>
      <c r="S51" s="810"/>
      <c r="T51" s="810"/>
      <c r="U51" s="598" t="str">
        <f>$I$35</f>
        <v>USD</v>
      </c>
      <c r="V51" s="382"/>
      <c r="W51" s="273"/>
      <c r="X51" s="675"/>
      <c r="Y51" s="675"/>
      <c r="Z51" s="675"/>
      <c r="AA51" s="675"/>
      <c r="AB51" s="675"/>
      <c r="AC51" s="675"/>
      <c r="AD51" s="675"/>
      <c r="AE51" s="675"/>
      <c r="AF51" s="675"/>
      <c r="AG51" s="675"/>
      <c r="AH51" s="675"/>
      <c r="AI51" s="675"/>
      <c r="AJ51" s="675"/>
      <c r="AK51" s="675"/>
      <c r="AL51" s="675"/>
      <c r="AM51" s="675"/>
      <c r="AN51" s="675"/>
      <c r="AO51" s="675"/>
      <c r="AP51" s="675"/>
      <c r="AQ51" s="675"/>
      <c r="AR51" s="675"/>
      <c r="AS51" s="675"/>
    </row>
    <row r="52" spans="1:50" s="2" customFormat="1" ht="20.25" customHeight="1" x14ac:dyDescent="0.15">
      <c r="A52" s="762"/>
      <c r="B52" s="463"/>
      <c r="C52" s="333" t="s">
        <v>168</v>
      </c>
      <c r="D52" s="811"/>
      <c r="E52" s="811"/>
      <c r="F52" s="811"/>
      <c r="G52" s="463"/>
      <c r="H52" s="562"/>
      <c r="I52" s="333" t="s">
        <v>229</v>
      </c>
      <c r="J52" s="812" t="str">
        <f>IF(コントロール!U16&gt;=2,"----",コントロール!J21)</f>
        <v/>
      </c>
      <c r="K52" s="812"/>
      <c r="L52" s="461" t="s">
        <v>23</v>
      </c>
      <c r="M52" s="599" t="str">
        <f>$I$35</f>
        <v>USD</v>
      </c>
      <c r="N52" s="565"/>
      <c r="O52" s="5"/>
      <c r="P52" s="333"/>
      <c r="Q52" s="333" t="s">
        <v>229</v>
      </c>
      <c r="R52" s="813"/>
      <c r="S52" s="812"/>
      <c r="T52" s="461" t="s">
        <v>23</v>
      </c>
      <c r="U52" s="415" t="str">
        <f>$I$35</f>
        <v>USD</v>
      </c>
      <c r="V52" s="382"/>
      <c r="W52" s="273"/>
      <c r="X52" s="675"/>
      <c r="Y52" s="675"/>
      <c r="Z52" s="675"/>
      <c r="AA52" s="675"/>
      <c r="AB52" s="675"/>
      <c r="AC52" s="675"/>
      <c r="AD52" s="675"/>
      <c r="AE52" s="675"/>
      <c r="AF52" s="675"/>
      <c r="AG52" s="675"/>
      <c r="AH52" s="675"/>
      <c r="AI52" s="675"/>
      <c r="AJ52" s="675"/>
      <c r="AK52" s="675"/>
      <c r="AL52" s="675"/>
      <c r="AM52" s="675"/>
      <c r="AN52" s="675"/>
      <c r="AO52" s="675"/>
      <c r="AP52" s="675"/>
      <c r="AQ52" s="675"/>
      <c r="AR52" s="675"/>
      <c r="AS52" s="675"/>
    </row>
    <row r="53" spans="1:50" s="2" customFormat="1" ht="20.25" customHeight="1" x14ac:dyDescent="0.15">
      <c r="A53" s="762"/>
      <c r="B53" s="463"/>
      <c r="C53" s="333" t="s">
        <v>194</v>
      </c>
      <c r="D53" s="808"/>
      <c r="E53" s="808"/>
      <c r="F53" s="808"/>
      <c r="G53" s="600" t="str">
        <f>$I$35</f>
        <v>USD</v>
      </c>
      <c r="H53" s="562"/>
      <c r="I53" s="463"/>
      <c r="J53" s="463"/>
      <c r="K53" s="563"/>
      <c r="L53" s="463"/>
      <c r="M53" s="463"/>
      <c r="N53" s="562"/>
      <c r="O53" s="463"/>
      <c r="P53" s="463"/>
      <c r="Q53" s="463"/>
      <c r="R53" s="463"/>
      <c r="S53" s="563"/>
      <c r="T53" s="463"/>
      <c r="U53" s="558"/>
      <c r="V53" s="382"/>
      <c r="W53" s="273"/>
      <c r="X53" s="675"/>
      <c r="Y53" s="675"/>
      <c r="Z53" s="675"/>
      <c r="AA53" s="675"/>
      <c r="AB53" s="675"/>
      <c r="AC53" s="675"/>
      <c r="AD53" s="675"/>
      <c r="AE53" s="675"/>
      <c r="AF53" s="675"/>
      <c r="AG53" s="675"/>
      <c r="AH53" s="675"/>
      <c r="AI53" s="675"/>
      <c r="AJ53" s="675"/>
      <c r="AK53" s="675"/>
      <c r="AL53" s="675"/>
      <c r="AM53" s="675"/>
      <c r="AN53" s="675"/>
      <c r="AO53" s="675"/>
      <c r="AP53" s="675"/>
      <c r="AQ53" s="675"/>
      <c r="AR53" s="675"/>
      <c r="AS53" s="675"/>
    </row>
    <row r="54" spans="1:50" s="2" customFormat="1" ht="20.25" customHeight="1" x14ac:dyDescent="0.15">
      <c r="A54" s="762"/>
      <c r="B54" s="463"/>
      <c r="C54" s="333" t="s">
        <v>229</v>
      </c>
      <c r="D54" s="801"/>
      <c r="E54" s="801"/>
      <c r="F54" s="461" t="s">
        <v>23</v>
      </c>
      <c r="G54" s="599" t="str">
        <f>$I$35</f>
        <v>USD</v>
      </c>
      <c r="H54" s="562"/>
      <c r="I54" s="463"/>
      <c r="J54" s="463"/>
      <c r="K54" s="563"/>
      <c r="L54" s="463"/>
      <c r="M54" s="463"/>
      <c r="N54" s="562"/>
      <c r="O54" s="463"/>
      <c r="P54" s="463"/>
      <c r="Q54" s="463"/>
      <c r="R54" s="463"/>
      <c r="S54" s="563"/>
      <c r="T54" s="463"/>
      <c r="U54" s="558"/>
      <c r="V54" s="382"/>
      <c r="W54" s="273"/>
      <c r="X54" s="675"/>
      <c r="Y54" s="675"/>
      <c r="Z54" s="675"/>
      <c r="AA54" s="675"/>
      <c r="AB54" s="675"/>
      <c r="AC54" s="675"/>
      <c r="AD54" s="675"/>
      <c r="AE54" s="675"/>
      <c r="AF54" s="675"/>
      <c r="AG54" s="675"/>
      <c r="AH54" s="675"/>
      <c r="AI54" s="675"/>
      <c r="AJ54" s="675"/>
      <c r="AK54" s="675"/>
      <c r="AL54" s="675"/>
      <c r="AM54" s="675"/>
      <c r="AN54" s="675"/>
      <c r="AO54" s="675"/>
      <c r="AP54" s="675"/>
      <c r="AQ54" s="675"/>
      <c r="AR54" s="675"/>
      <c r="AS54" s="675"/>
    </row>
    <row r="55" spans="1:50" s="2" customFormat="1" ht="20.25" customHeight="1" x14ac:dyDescent="0.15">
      <c r="A55" s="762"/>
      <c r="B55" s="463"/>
      <c r="C55" s="463"/>
      <c r="D55" s="463"/>
      <c r="E55" s="563"/>
      <c r="F55" s="463"/>
      <c r="G55" s="563"/>
      <c r="H55" s="562"/>
      <c r="I55" s="463"/>
      <c r="J55" s="463"/>
      <c r="K55" s="563"/>
      <c r="L55" s="463"/>
      <c r="M55" s="463"/>
      <c r="N55" s="559"/>
      <c r="O55" s="3"/>
      <c r="P55" s="463"/>
      <c r="Q55" s="463"/>
      <c r="R55" s="463"/>
      <c r="S55" s="563"/>
      <c r="T55" s="463"/>
      <c r="U55" s="558"/>
      <c r="V55" s="382"/>
      <c r="W55" s="273"/>
      <c r="X55" s="675"/>
      <c r="Y55" s="675"/>
      <c r="Z55" s="675"/>
      <c r="AA55" s="675"/>
      <c r="AB55" s="675"/>
      <c r="AC55" s="675"/>
      <c r="AD55" s="675"/>
      <c r="AE55" s="675"/>
      <c r="AF55" s="675"/>
      <c r="AG55" s="675"/>
      <c r="AH55" s="675"/>
      <c r="AI55" s="675"/>
      <c r="AJ55" s="675"/>
      <c r="AK55" s="675"/>
      <c r="AL55" s="675"/>
      <c r="AM55" s="675"/>
      <c r="AN55" s="675"/>
      <c r="AO55" s="675"/>
      <c r="AP55" s="675"/>
      <c r="AQ55" s="675"/>
      <c r="AR55" s="675"/>
      <c r="AS55" s="675"/>
    </row>
    <row r="56" spans="1:50" s="2" customFormat="1" ht="20.25" customHeight="1" x14ac:dyDescent="0.15">
      <c r="A56" s="762"/>
      <c r="B56" s="463"/>
      <c r="C56" s="463"/>
      <c r="D56" s="463"/>
      <c r="E56" s="563"/>
      <c r="F56" s="463"/>
      <c r="G56" s="563"/>
      <c r="H56" s="562"/>
      <c r="I56" s="463"/>
      <c r="J56" s="463"/>
      <c r="K56" s="563"/>
      <c r="L56" s="463"/>
      <c r="M56" s="463"/>
      <c r="N56" s="566"/>
      <c r="P56" s="463"/>
      <c r="Q56" s="463"/>
      <c r="R56" s="463"/>
      <c r="S56" s="463"/>
      <c r="T56" s="463"/>
      <c r="U56" s="558"/>
      <c r="V56" s="382"/>
      <c r="W56" s="272"/>
      <c r="X56" s="675"/>
      <c r="Y56" s="675"/>
      <c r="Z56" s="675"/>
      <c r="AA56" s="675"/>
      <c r="AB56" s="675"/>
      <c r="AC56" s="675"/>
      <c r="AD56" s="675"/>
      <c r="AE56" s="675"/>
      <c r="AF56" s="675"/>
      <c r="AG56" s="675"/>
      <c r="AH56" s="675"/>
      <c r="AI56" s="675"/>
      <c r="AJ56" s="675"/>
      <c r="AK56" s="675"/>
      <c r="AL56" s="675"/>
      <c r="AM56" s="675"/>
      <c r="AN56" s="675"/>
      <c r="AO56" s="675"/>
      <c r="AP56" s="675"/>
      <c r="AQ56" s="675"/>
      <c r="AR56" s="675"/>
      <c r="AS56" s="675"/>
    </row>
    <row r="57" spans="1:50" s="2" customFormat="1" ht="6" customHeight="1" x14ac:dyDescent="0.15">
      <c r="A57" s="764"/>
      <c r="B57" s="567"/>
      <c r="C57" s="567"/>
      <c r="D57" s="567"/>
      <c r="E57" s="568"/>
      <c r="F57" s="567"/>
      <c r="G57" s="568"/>
      <c r="H57" s="569"/>
      <c r="I57" s="567"/>
      <c r="J57" s="567"/>
      <c r="K57" s="568"/>
      <c r="L57" s="567"/>
      <c r="M57" s="567"/>
      <c r="N57" s="570"/>
      <c r="O57" s="571"/>
      <c r="P57" s="567"/>
      <c r="Q57" s="567"/>
      <c r="R57" s="567"/>
      <c r="S57" s="568"/>
      <c r="T57" s="567"/>
      <c r="U57" s="572"/>
      <c r="V57" s="382"/>
      <c r="W57" s="272"/>
      <c r="X57" s="675"/>
      <c r="Y57" s="675"/>
      <c r="Z57" s="675"/>
      <c r="AA57" s="675"/>
      <c r="AB57" s="675"/>
      <c r="AC57" s="675"/>
      <c r="AD57" s="675"/>
      <c r="AE57" s="675"/>
      <c r="AF57" s="675"/>
      <c r="AG57" s="675"/>
      <c r="AH57" s="675"/>
      <c r="AI57" s="675"/>
      <c r="AJ57" s="675"/>
      <c r="AK57" s="675"/>
      <c r="AL57" s="675"/>
      <c r="AM57" s="675"/>
      <c r="AN57" s="675"/>
      <c r="AO57" s="675"/>
      <c r="AP57" s="675"/>
      <c r="AQ57" s="675"/>
      <c r="AR57" s="675"/>
      <c r="AS57" s="675"/>
    </row>
    <row r="58" spans="1:50" ht="20.25" customHeight="1" x14ac:dyDescent="0.15">
      <c r="A58" s="802" t="s">
        <v>932</v>
      </c>
      <c r="B58" s="573" t="s">
        <v>933</v>
      </c>
      <c r="C58" s="533"/>
      <c r="D58" s="533"/>
      <c r="E58" s="533"/>
      <c r="F58" s="533"/>
      <c r="G58" s="533"/>
      <c r="H58" s="332" t="s">
        <v>160</v>
      </c>
      <c r="I58" s="803" t="str">
        <f>IF(コントロール!R29="","",ROUNDDOWN(コントロール!R29,2))</f>
        <v/>
      </c>
      <c r="J58" s="803"/>
      <c r="K58" s="803"/>
      <c r="L58" s="417" t="str">
        <f>$I$35</f>
        <v>USD</v>
      </c>
      <c r="M58" s="574"/>
      <c r="N58" s="574"/>
      <c r="O58" s="574"/>
      <c r="P58" s="574"/>
      <c r="Q58" s="574"/>
      <c r="R58" s="574"/>
      <c r="S58" s="574"/>
      <c r="T58" s="574"/>
      <c r="U58" s="575"/>
      <c r="V58" s="381"/>
      <c r="W58" s="273"/>
      <c r="X58" s="675"/>
      <c r="Y58" s="675"/>
      <c r="Z58" s="675"/>
      <c r="AA58" s="675"/>
      <c r="AB58" s="675"/>
      <c r="AC58" s="675"/>
      <c r="AD58" s="675"/>
      <c r="AE58" s="675"/>
      <c r="AF58" s="675"/>
      <c r="AG58" s="675"/>
      <c r="AH58" s="675"/>
      <c r="AI58" s="675"/>
      <c r="AJ58" s="675"/>
      <c r="AK58" s="675"/>
      <c r="AL58" s="675"/>
      <c r="AM58" s="675"/>
      <c r="AN58" s="675"/>
      <c r="AO58" s="675"/>
      <c r="AP58" s="675"/>
      <c r="AQ58" s="675"/>
      <c r="AR58" s="675"/>
      <c r="AS58" s="675"/>
      <c r="AT58" s="2"/>
      <c r="AU58" s="2"/>
      <c r="AV58" s="2"/>
      <c r="AW58" s="2"/>
      <c r="AX58" s="2"/>
    </row>
    <row r="59" spans="1:50" ht="20.25" customHeight="1" x14ac:dyDescent="0.15">
      <c r="A59" s="762"/>
      <c r="B59" s="462" t="s">
        <v>934</v>
      </c>
      <c r="C59" s="3"/>
      <c r="D59" s="3"/>
      <c r="E59" s="3"/>
      <c r="F59" s="3"/>
      <c r="G59" s="3"/>
      <c r="H59" s="333" t="s">
        <v>160</v>
      </c>
      <c r="I59" s="804" t="str">
        <f>IF(コントロール!R33="","",ROUNDDOWN(コントロール!R33,0))</f>
        <v/>
      </c>
      <c r="J59" s="804"/>
      <c r="K59" s="804"/>
      <c r="L59" s="3" t="s">
        <v>24</v>
      </c>
      <c r="M59" s="576"/>
      <c r="N59" s="577"/>
      <c r="O59" s="577"/>
      <c r="P59" s="577"/>
      <c r="Q59" s="577"/>
      <c r="R59" s="577"/>
      <c r="S59" s="577"/>
      <c r="T59" s="577"/>
      <c r="U59" s="578"/>
      <c r="V59" s="381"/>
      <c r="W59" s="273"/>
      <c r="X59" s="675" t="s">
        <v>935</v>
      </c>
      <c r="Y59" s="675"/>
      <c r="Z59" s="675"/>
      <c r="AA59" s="675"/>
      <c r="AB59" s="675"/>
      <c r="AC59" s="675"/>
      <c r="AD59" s="675"/>
      <c r="AE59" s="675"/>
      <c r="AF59" s="675"/>
      <c r="AG59" s="675"/>
      <c r="AH59" s="675"/>
      <c r="AI59" s="675"/>
      <c r="AJ59" s="675"/>
      <c r="AK59" s="675"/>
      <c r="AL59" s="675"/>
      <c r="AM59" s="675"/>
      <c r="AN59" s="675"/>
      <c r="AO59" s="675"/>
      <c r="AP59" s="675"/>
      <c r="AQ59" s="675"/>
      <c r="AR59" s="675"/>
      <c r="AS59" s="675"/>
      <c r="AT59" s="2"/>
    </row>
    <row r="60" spans="1:50" ht="9" customHeight="1" x14ac:dyDescent="0.15">
      <c r="A60" s="764"/>
      <c r="B60" s="26"/>
      <c r="C60" s="571"/>
      <c r="D60" s="571"/>
      <c r="E60" s="571"/>
      <c r="F60" s="571"/>
      <c r="G60" s="571"/>
      <c r="H60" s="534"/>
      <c r="I60" s="579"/>
      <c r="J60" s="579"/>
      <c r="K60" s="579"/>
      <c r="L60" s="571"/>
      <c r="M60" s="580"/>
      <c r="N60" s="581"/>
      <c r="O60" s="581"/>
      <c r="P60" s="581"/>
      <c r="Q60" s="581"/>
      <c r="R60" s="581"/>
      <c r="S60" s="581"/>
      <c r="T60" s="581"/>
      <c r="U60" s="582"/>
      <c r="V60" s="381"/>
      <c r="W60" s="273"/>
      <c r="X60" s="675"/>
      <c r="Y60" s="675"/>
      <c r="Z60" s="675"/>
      <c r="AA60" s="675"/>
      <c r="AB60" s="675"/>
      <c r="AC60" s="675"/>
      <c r="AD60" s="675"/>
      <c r="AE60" s="675"/>
      <c r="AF60" s="675"/>
      <c r="AG60" s="675"/>
      <c r="AH60" s="675"/>
      <c r="AI60" s="675"/>
      <c r="AJ60" s="675"/>
      <c r="AK60" s="675"/>
      <c r="AL60" s="675"/>
      <c r="AM60" s="675"/>
      <c r="AN60" s="675"/>
      <c r="AO60" s="675"/>
      <c r="AP60" s="675"/>
      <c r="AQ60" s="675"/>
      <c r="AR60" s="675"/>
      <c r="AS60" s="675"/>
    </row>
    <row r="61" spans="1:50" ht="20.25" customHeight="1" x14ac:dyDescent="0.15">
      <c r="A61" s="805" t="s">
        <v>35</v>
      </c>
      <c r="B61" s="715" t="s">
        <v>305</v>
      </c>
      <c r="C61" s="716"/>
      <c r="D61" s="717"/>
      <c r="E61" s="583"/>
      <c r="F61" s="583"/>
      <c r="G61" s="584"/>
      <c r="H61" s="584"/>
      <c r="I61" s="584"/>
      <c r="J61" s="584"/>
      <c r="K61" s="584"/>
      <c r="L61" s="389"/>
      <c r="M61" s="633"/>
      <c r="N61" s="634"/>
      <c r="O61" s="634"/>
      <c r="P61" s="634"/>
      <c r="Q61" s="634"/>
      <c r="R61" s="634"/>
      <c r="S61" s="634"/>
      <c r="T61" s="635" t="b">
        <v>0</v>
      </c>
      <c r="U61" s="636" t="b">
        <v>0</v>
      </c>
      <c r="V61" s="381"/>
      <c r="W61" s="273"/>
      <c r="X61" s="675"/>
      <c r="Y61" s="675"/>
      <c r="Z61" s="675"/>
      <c r="AA61" s="675"/>
      <c r="AB61" s="675"/>
      <c r="AC61" s="675"/>
      <c r="AD61" s="675"/>
      <c r="AE61" s="675"/>
      <c r="AF61" s="675"/>
      <c r="AG61" s="675"/>
      <c r="AH61" s="675"/>
      <c r="AI61" s="675"/>
      <c r="AJ61" s="675"/>
      <c r="AK61" s="675"/>
      <c r="AL61" s="675"/>
      <c r="AM61" s="675"/>
      <c r="AN61" s="675"/>
      <c r="AO61" s="675"/>
      <c r="AP61" s="675"/>
      <c r="AQ61" s="675"/>
      <c r="AR61" s="675"/>
      <c r="AS61" s="675"/>
    </row>
    <row r="62" spans="1:50" ht="20.25" customHeight="1" x14ac:dyDescent="0.15">
      <c r="A62" s="806"/>
      <c r="B62" s="715" t="s">
        <v>52</v>
      </c>
      <c r="C62" s="716"/>
      <c r="D62" s="716"/>
      <c r="E62" s="716"/>
      <c r="F62" s="716"/>
      <c r="G62" s="717"/>
      <c r="H62" s="571"/>
      <c r="I62" s="571"/>
      <c r="J62" s="571"/>
      <c r="K62" s="571"/>
      <c r="L62" s="571"/>
      <c r="M62" s="571"/>
      <c r="N62" s="571"/>
      <c r="O62" s="571"/>
      <c r="P62" s="571"/>
      <c r="Q62" s="534"/>
      <c r="R62" s="585" t="s">
        <v>855</v>
      </c>
      <c r="S62" s="814"/>
      <c r="T62" s="814"/>
      <c r="U62" s="540" t="s">
        <v>6</v>
      </c>
      <c r="V62" s="381"/>
      <c r="W62" s="273"/>
      <c r="X62" s="675"/>
      <c r="Y62" s="675"/>
      <c r="Z62" s="675"/>
      <c r="AA62" s="675"/>
      <c r="AB62" s="675"/>
      <c r="AC62" s="675"/>
      <c r="AD62" s="675"/>
      <c r="AE62" s="675"/>
      <c r="AF62" s="675"/>
      <c r="AG62" s="675"/>
      <c r="AH62" s="675"/>
      <c r="AI62" s="675"/>
      <c r="AJ62" s="675"/>
      <c r="AK62" s="675"/>
      <c r="AL62" s="675"/>
      <c r="AM62" s="675"/>
      <c r="AN62" s="675"/>
      <c r="AO62" s="675"/>
      <c r="AP62" s="675"/>
      <c r="AQ62" s="675"/>
      <c r="AR62" s="675"/>
      <c r="AS62" s="675"/>
    </row>
    <row r="63" spans="1:50" ht="12.75" customHeight="1" x14ac:dyDescent="0.15">
      <c r="A63" s="382"/>
      <c r="B63" s="420"/>
      <c r="C63" s="382"/>
      <c r="D63" s="382"/>
      <c r="E63" s="382"/>
      <c r="F63" s="382"/>
      <c r="G63" s="382"/>
      <c r="H63" s="382"/>
      <c r="I63" s="382"/>
      <c r="J63" s="382"/>
      <c r="K63" s="382"/>
      <c r="L63" s="382"/>
      <c r="M63" s="382"/>
      <c r="N63" s="382"/>
      <c r="O63" s="382"/>
      <c r="P63" s="382"/>
      <c r="Q63" s="382"/>
      <c r="R63" s="382"/>
      <c r="S63" s="382"/>
      <c r="T63" s="382"/>
      <c r="U63" s="382"/>
      <c r="V63" s="381"/>
      <c r="W63" s="273"/>
      <c r="X63" s="675" t="s">
        <v>789</v>
      </c>
      <c r="Y63" s="675"/>
      <c r="Z63" s="675"/>
      <c r="AA63" s="675"/>
      <c r="AB63" s="675"/>
      <c r="AC63" s="675"/>
      <c r="AD63" s="675"/>
      <c r="AE63" s="675"/>
      <c r="AF63" s="675"/>
      <c r="AG63" s="675"/>
      <c r="AH63" s="675"/>
      <c r="AI63" s="675"/>
      <c r="AJ63" s="675"/>
      <c r="AK63" s="675"/>
      <c r="AL63" s="675"/>
      <c r="AM63" s="675"/>
      <c r="AN63" s="675"/>
      <c r="AO63" s="675"/>
      <c r="AP63" s="675"/>
      <c r="AQ63" s="675"/>
      <c r="AR63" s="675"/>
      <c r="AS63" s="675"/>
    </row>
    <row r="64" spans="1:50" ht="20.25" customHeight="1" x14ac:dyDescent="0.15">
      <c r="A64" s="380" t="s">
        <v>29</v>
      </c>
      <c r="B64" s="382"/>
      <c r="C64" s="382"/>
      <c r="D64" s="382"/>
      <c r="E64" s="382"/>
      <c r="F64" s="382"/>
      <c r="G64" s="382"/>
      <c r="H64" s="381"/>
      <c r="I64" s="381"/>
      <c r="J64" s="381"/>
      <c r="K64" s="381"/>
      <c r="L64" s="381"/>
      <c r="M64" s="381"/>
      <c r="N64" s="381"/>
      <c r="O64" s="381"/>
      <c r="P64" s="381"/>
      <c r="Q64" s="381"/>
      <c r="R64" s="381"/>
      <c r="S64" s="382"/>
      <c r="T64" s="382"/>
      <c r="U64" s="382"/>
      <c r="V64" s="381"/>
      <c r="W64" s="272"/>
      <c r="X64" s="675"/>
      <c r="Y64" s="675"/>
      <c r="Z64" s="675"/>
      <c r="AA64" s="675"/>
      <c r="AB64" s="675"/>
      <c r="AC64" s="675"/>
      <c r="AD64" s="675"/>
      <c r="AE64" s="675"/>
      <c r="AF64" s="675"/>
      <c r="AG64" s="675"/>
      <c r="AH64" s="675"/>
      <c r="AI64" s="675"/>
      <c r="AJ64" s="675"/>
      <c r="AK64" s="675"/>
      <c r="AL64" s="675"/>
      <c r="AM64" s="675"/>
      <c r="AN64" s="675"/>
      <c r="AO64" s="675"/>
      <c r="AP64" s="675"/>
      <c r="AQ64" s="675"/>
      <c r="AR64" s="675"/>
      <c r="AS64" s="675"/>
    </row>
    <row r="65" spans="1:68" ht="20.25" customHeight="1" x14ac:dyDescent="0.15">
      <c r="A65" s="681" t="s">
        <v>25</v>
      </c>
      <c r="B65" s="682"/>
      <c r="C65" s="421"/>
      <c r="D65" s="390" t="s">
        <v>17</v>
      </c>
      <c r="E65" s="681" t="s">
        <v>26</v>
      </c>
      <c r="F65" s="825"/>
      <c r="G65" s="825"/>
      <c r="H65" s="825"/>
      <c r="I65" s="682"/>
      <c r="J65" s="412"/>
      <c r="K65" s="388"/>
      <c r="L65" s="388"/>
      <c r="M65" s="388"/>
      <c r="N65" s="388"/>
      <c r="O65" s="388"/>
      <c r="P65" s="388"/>
      <c r="Q65" s="388"/>
      <c r="R65" s="388"/>
      <c r="S65" s="388"/>
      <c r="T65" s="388"/>
      <c r="U65" s="390"/>
      <c r="V65" s="381"/>
      <c r="W65" s="273"/>
      <c r="X65" s="675"/>
      <c r="Y65" s="675"/>
      <c r="Z65" s="675"/>
      <c r="AA65" s="675"/>
      <c r="AB65" s="675"/>
      <c r="AC65" s="675"/>
      <c r="AD65" s="675"/>
      <c r="AE65" s="675"/>
      <c r="AF65" s="675"/>
      <c r="AG65" s="675"/>
      <c r="AH65" s="675"/>
      <c r="AI65" s="675"/>
      <c r="AJ65" s="675"/>
      <c r="AK65" s="675"/>
      <c r="AL65" s="675"/>
      <c r="AM65" s="675"/>
      <c r="AN65" s="675"/>
      <c r="AO65" s="675"/>
      <c r="AP65" s="675"/>
      <c r="AQ65" s="675"/>
      <c r="AR65" s="675"/>
      <c r="AS65" s="675"/>
    </row>
    <row r="66" spans="1:68" ht="20.25" customHeight="1" x14ac:dyDescent="0.15">
      <c r="A66" s="681" t="s">
        <v>219</v>
      </c>
      <c r="B66" s="825"/>
      <c r="C66" s="682"/>
      <c r="D66" s="388"/>
      <c r="E66" s="388"/>
      <c r="F66" s="392" t="s">
        <v>220</v>
      </c>
      <c r="G66" s="826"/>
      <c r="H66" s="826"/>
      <c r="I66" s="397" t="s">
        <v>19</v>
      </c>
      <c r="J66" s="397"/>
      <c r="K66" s="397"/>
      <c r="L66" s="418"/>
      <c r="M66" s="418"/>
      <c r="N66" s="416" t="s">
        <v>33</v>
      </c>
      <c r="O66" s="826">
        <v>0</v>
      </c>
      <c r="P66" s="826"/>
      <c r="Q66" s="397" t="s">
        <v>19</v>
      </c>
      <c r="R66" s="397"/>
      <c r="S66" s="418"/>
      <c r="T66" s="418"/>
      <c r="U66" s="419"/>
      <c r="V66" s="381"/>
      <c r="W66" s="273"/>
      <c r="X66" s="675"/>
      <c r="Y66" s="675"/>
      <c r="Z66" s="675"/>
      <c r="AA66" s="675"/>
      <c r="AB66" s="675"/>
      <c r="AC66" s="675"/>
      <c r="AD66" s="675"/>
      <c r="AE66" s="675"/>
      <c r="AF66" s="675"/>
      <c r="AG66" s="675"/>
      <c r="AH66" s="675"/>
      <c r="AI66" s="675"/>
      <c r="AJ66" s="675"/>
      <c r="AK66" s="675"/>
      <c r="AL66" s="675"/>
      <c r="AM66" s="675"/>
      <c r="AN66" s="675"/>
      <c r="AO66" s="675"/>
      <c r="AP66" s="675"/>
      <c r="AQ66" s="675"/>
      <c r="AR66" s="675"/>
      <c r="AS66" s="675"/>
    </row>
    <row r="67" spans="1:68" ht="20.25" customHeight="1" x14ac:dyDescent="0.15">
      <c r="A67" s="676" t="s">
        <v>30</v>
      </c>
      <c r="B67" s="677"/>
      <c r="C67" s="422"/>
      <c r="D67" s="381"/>
      <c r="E67" s="381"/>
      <c r="F67" s="381"/>
      <c r="G67" s="381"/>
      <c r="H67" s="381"/>
      <c r="I67" s="815" t="s">
        <v>32</v>
      </c>
      <c r="J67" s="816"/>
      <c r="K67" s="396"/>
      <c r="L67" s="396"/>
      <c r="M67" s="416"/>
      <c r="N67" s="819"/>
      <c r="O67" s="819"/>
      <c r="P67" s="819"/>
      <c r="Q67" s="417">
        <f>N69</f>
        <v>0</v>
      </c>
      <c r="R67" s="396"/>
      <c r="S67" s="396"/>
      <c r="T67" s="820"/>
      <c r="U67" s="821"/>
      <c r="V67" s="381"/>
      <c r="W67" s="272"/>
      <c r="X67" s="289"/>
      <c r="Y67" s="289"/>
      <c r="Z67" s="289"/>
      <c r="AA67" s="289"/>
      <c r="AB67" s="289"/>
      <c r="AC67" s="289"/>
      <c r="AD67" s="289"/>
      <c r="AE67" s="315"/>
      <c r="AF67" s="317" t="s">
        <v>249</v>
      </c>
      <c r="AG67" s="318" t="s">
        <v>859</v>
      </c>
      <c r="AH67" s="315"/>
      <c r="AI67" s="315"/>
      <c r="AJ67" s="25"/>
      <c r="AK67" s="25"/>
      <c r="AL67" s="25"/>
      <c r="AM67" s="25"/>
      <c r="AN67" s="25"/>
      <c r="AO67" s="25"/>
      <c r="AP67" s="25"/>
      <c r="AQ67" s="25"/>
      <c r="AR67" s="25"/>
      <c r="AS67" s="25"/>
    </row>
    <row r="68" spans="1:68" ht="20.25" customHeight="1" x14ac:dyDescent="0.15">
      <c r="A68" s="827"/>
      <c r="B68" s="828"/>
      <c r="C68" s="422"/>
      <c r="D68" s="381"/>
      <c r="E68" s="381"/>
      <c r="F68" s="381"/>
      <c r="G68" s="381"/>
      <c r="H68" s="381"/>
      <c r="I68" s="817"/>
      <c r="J68" s="818"/>
      <c r="K68" s="384"/>
      <c r="L68" s="423"/>
      <c r="M68" s="384" t="s">
        <v>31</v>
      </c>
      <c r="N68" s="384"/>
      <c r="O68" s="384"/>
      <c r="P68" s="384"/>
      <c r="Q68" s="384"/>
      <c r="R68" s="384"/>
      <c r="S68" s="384"/>
      <c r="T68" s="384"/>
      <c r="U68" s="413"/>
      <c r="V68" s="381"/>
      <c r="W68" s="287" t="s">
        <v>29</v>
      </c>
      <c r="X68" s="21"/>
      <c r="Y68" s="24"/>
      <c r="Z68" s="24"/>
      <c r="AA68" s="24"/>
      <c r="AB68" s="24"/>
      <c r="AC68" s="24"/>
      <c r="AD68" s="24"/>
      <c r="AE68" s="24"/>
      <c r="AF68" s="24"/>
      <c r="AG68" s="24"/>
      <c r="AH68" s="24"/>
      <c r="AI68" s="24"/>
      <c r="AJ68" s="24"/>
      <c r="AK68" s="24"/>
      <c r="AL68" s="24"/>
      <c r="AM68" s="24"/>
      <c r="AN68" s="24"/>
      <c r="AO68" s="25"/>
      <c r="AP68" s="25"/>
      <c r="AQ68" s="25"/>
      <c r="AR68" s="25"/>
      <c r="AS68" s="25"/>
    </row>
    <row r="69" spans="1:68" ht="20.25" customHeight="1" x14ac:dyDescent="0.15">
      <c r="A69" s="827"/>
      <c r="B69" s="828"/>
      <c r="C69" s="422"/>
      <c r="D69" s="381"/>
      <c r="E69" s="381"/>
      <c r="F69" s="381"/>
      <c r="G69" s="381"/>
      <c r="H69" s="381"/>
      <c r="I69" s="822" t="str">
        <f>IF(コントロール!D19=TRUE,"","【記入要】")</f>
        <v>【記入要】</v>
      </c>
      <c r="J69" s="823"/>
      <c r="K69" s="384"/>
      <c r="L69" s="384"/>
      <c r="M69" s="424" t="s">
        <v>535</v>
      </c>
      <c r="N69" s="824"/>
      <c r="O69" s="824"/>
      <c r="P69" s="384"/>
      <c r="Q69" s="385" t="s">
        <v>534</v>
      </c>
      <c r="R69" s="812"/>
      <c r="S69" s="812"/>
      <c r="T69" s="414" t="s">
        <v>23</v>
      </c>
      <c r="U69" s="603">
        <f>N69</f>
        <v>0</v>
      </c>
      <c r="V69" s="381"/>
      <c r="W69" s="272"/>
      <c r="X69" s="289"/>
      <c r="Y69" s="289"/>
      <c r="Z69" s="289"/>
      <c r="AA69" s="289"/>
      <c r="AB69" s="289"/>
      <c r="AC69" s="289"/>
      <c r="AD69" s="289"/>
      <c r="AE69" s="24"/>
      <c r="AF69" s="24"/>
      <c r="AG69" s="24"/>
      <c r="AH69" s="20"/>
      <c r="AI69" s="20"/>
      <c r="AJ69" s="20"/>
      <c r="AK69" s="20"/>
      <c r="AL69" s="20"/>
      <c r="AM69" s="20"/>
      <c r="AN69" s="20"/>
      <c r="AO69" s="20"/>
      <c r="AP69" s="20"/>
      <c r="AQ69" s="20"/>
      <c r="AR69" s="24"/>
      <c r="AS69" s="24"/>
    </row>
    <row r="70" spans="1:68" ht="6" customHeight="1" x14ac:dyDescent="0.15">
      <c r="A70" s="827"/>
      <c r="B70" s="828"/>
      <c r="C70" s="422"/>
      <c r="D70" s="381"/>
      <c r="E70" s="381"/>
      <c r="F70" s="381"/>
      <c r="G70" s="381"/>
      <c r="H70" s="381"/>
      <c r="I70" s="643"/>
      <c r="J70" s="644"/>
      <c r="K70" s="409"/>
      <c r="L70" s="409"/>
      <c r="M70" s="409"/>
      <c r="N70" s="409"/>
      <c r="O70" s="425"/>
      <c r="P70" s="409"/>
      <c r="Q70" s="409"/>
      <c r="R70" s="409"/>
      <c r="S70" s="409"/>
      <c r="T70" s="409"/>
      <c r="U70" s="400"/>
      <c r="V70" s="381"/>
      <c r="W70" s="272"/>
      <c r="X70" s="680" t="s">
        <v>532</v>
      </c>
      <c r="Y70" s="680"/>
      <c r="Z70" s="680"/>
      <c r="AA70" s="680"/>
      <c r="AB70" s="680"/>
      <c r="AC70" s="680"/>
      <c r="AD70" s="680"/>
      <c r="AE70" s="680"/>
      <c r="AF70" s="680"/>
      <c r="AG70" s="680"/>
      <c r="AH70" s="680"/>
      <c r="AI70" s="680"/>
      <c r="AJ70" s="680"/>
      <c r="AK70" s="680"/>
      <c r="AL70" s="680"/>
      <c r="AM70" s="680"/>
      <c r="AN70" s="680"/>
      <c r="AO70" s="680"/>
      <c r="AP70" s="680"/>
      <c r="AQ70" s="680"/>
      <c r="AR70" s="680"/>
      <c r="AS70" s="680"/>
    </row>
    <row r="71" spans="1:68" ht="20.25" customHeight="1" x14ac:dyDescent="0.15">
      <c r="A71" s="676" t="s">
        <v>858</v>
      </c>
      <c r="B71" s="677"/>
      <c r="C71" s="683" t="s">
        <v>860</v>
      </c>
      <c r="D71" s="684"/>
      <c r="E71" s="684"/>
      <c r="F71" s="684"/>
      <c r="G71" s="684"/>
      <c r="H71" s="685"/>
      <c r="I71" s="426"/>
      <c r="J71" s="427"/>
      <c r="K71" s="384"/>
      <c r="L71" s="384"/>
      <c r="M71" s="384"/>
      <c r="N71" s="384"/>
      <c r="O71" s="428"/>
      <c r="P71" s="384"/>
      <c r="Q71" s="384"/>
      <c r="R71" s="384"/>
      <c r="S71" s="384"/>
      <c r="T71" s="384"/>
      <c r="U71" s="413"/>
      <c r="V71" s="381"/>
      <c r="W71" s="272"/>
      <c r="X71" s="680"/>
      <c r="Y71" s="680"/>
      <c r="Z71" s="680"/>
      <c r="AA71" s="680"/>
      <c r="AB71" s="680"/>
      <c r="AC71" s="680"/>
      <c r="AD71" s="680"/>
      <c r="AE71" s="680"/>
      <c r="AF71" s="680"/>
      <c r="AG71" s="680"/>
      <c r="AH71" s="680"/>
      <c r="AI71" s="680"/>
      <c r="AJ71" s="680"/>
      <c r="AK71" s="680"/>
      <c r="AL71" s="680"/>
      <c r="AM71" s="680"/>
      <c r="AN71" s="680"/>
      <c r="AO71" s="680"/>
      <c r="AP71" s="680"/>
      <c r="AQ71" s="680"/>
      <c r="AR71" s="680"/>
      <c r="AS71" s="680"/>
    </row>
    <row r="72" spans="1:68" ht="30.75" customHeight="1" x14ac:dyDescent="0.15">
      <c r="A72" s="678"/>
      <c r="B72" s="679"/>
      <c r="C72" s="683" t="s">
        <v>951</v>
      </c>
      <c r="D72" s="684"/>
      <c r="E72" s="684"/>
      <c r="F72" s="684"/>
      <c r="G72" s="684"/>
      <c r="H72" s="685"/>
      <c r="I72" s="389"/>
      <c r="J72" s="389"/>
      <c r="K72" s="429"/>
      <c r="L72" s="429"/>
      <c r="M72" s="429"/>
      <c r="N72" s="429"/>
      <c r="O72" s="698" t="str">
        <f>IF(コントロール!D22=TRUE,"※「4.対価（元本）の設定方法」に記載の金額には、
  プレミアム相当額が含まれていないことをご確認ください。","")</f>
        <v/>
      </c>
      <c r="P72" s="698"/>
      <c r="Q72" s="698"/>
      <c r="R72" s="698"/>
      <c r="S72" s="698"/>
      <c r="T72" s="698"/>
      <c r="U72" s="699"/>
      <c r="V72" s="381"/>
      <c r="W72" s="272"/>
      <c r="X72" s="675" t="s">
        <v>790</v>
      </c>
      <c r="Y72" s="675"/>
      <c r="Z72" s="675"/>
      <c r="AA72" s="675"/>
      <c r="AB72" s="675"/>
      <c r="AC72" s="675"/>
      <c r="AD72" s="675"/>
      <c r="AE72" s="675"/>
      <c r="AF72" s="675"/>
      <c r="AG72" s="675"/>
      <c r="AH72" s="675"/>
      <c r="AI72" s="675"/>
      <c r="AJ72" s="675"/>
      <c r="AK72" s="675"/>
      <c r="AL72" s="675"/>
      <c r="AM72" s="675"/>
      <c r="AN72" s="675"/>
      <c r="AO72" s="675"/>
      <c r="AP72" s="675"/>
      <c r="AQ72" s="675"/>
      <c r="AR72" s="675"/>
      <c r="AS72" s="675"/>
    </row>
    <row r="73" spans="1:68" ht="20.25" customHeight="1" x14ac:dyDescent="0.15">
      <c r="A73" s="686" t="s">
        <v>221</v>
      </c>
      <c r="B73" s="687"/>
      <c r="C73" s="597"/>
      <c r="D73" s="574"/>
      <c r="E73" s="574"/>
      <c r="F73" s="574"/>
      <c r="G73" s="574"/>
      <c r="H73" s="574"/>
      <c r="I73" s="574"/>
      <c r="J73" s="574"/>
      <c r="K73" s="574"/>
      <c r="L73" s="574"/>
      <c r="M73" s="574"/>
      <c r="N73" s="574"/>
      <c r="O73" s="574"/>
      <c r="P73" s="574"/>
      <c r="Q73" s="574"/>
      <c r="R73" s="574"/>
      <c r="S73" s="574"/>
      <c r="T73" s="574"/>
      <c r="U73" s="575"/>
      <c r="V73" s="381"/>
      <c r="W73" s="272"/>
      <c r="X73" s="675"/>
      <c r="Y73" s="675"/>
      <c r="Z73" s="675"/>
      <c r="AA73" s="675"/>
      <c r="AB73" s="675"/>
      <c r="AC73" s="675"/>
      <c r="AD73" s="675"/>
      <c r="AE73" s="675"/>
      <c r="AF73" s="675"/>
      <c r="AG73" s="675"/>
      <c r="AH73" s="675"/>
      <c r="AI73" s="675"/>
      <c r="AJ73" s="675"/>
      <c r="AK73" s="675"/>
      <c r="AL73" s="675"/>
      <c r="AM73" s="675"/>
      <c r="AN73" s="675"/>
      <c r="AO73" s="675"/>
      <c r="AP73" s="675"/>
      <c r="AQ73" s="675"/>
      <c r="AR73" s="675"/>
      <c r="AS73" s="675"/>
      <c r="AU73" s="28"/>
      <c r="AV73" s="28"/>
      <c r="AW73" s="28"/>
      <c r="AX73" s="28"/>
      <c r="AY73" s="28"/>
      <c r="AZ73" s="28"/>
      <c r="BA73" s="28"/>
      <c r="BB73" s="28"/>
      <c r="BC73" s="28"/>
      <c r="BD73" s="28"/>
      <c r="BE73" s="28"/>
      <c r="BF73" s="28"/>
      <c r="BG73" s="28"/>
      <c r="BH73" s="28"/>
      <c r="BI73" s="28"/>
      <c r="BJ73" s="28"/>
      <c r="BK73" s="28"/>
      <c r="BL73" s="28"/>
      <c r="BM73" s="28"/>
      <c r="BN73" s="28"/>
      <c r="BO73" s="28"/>
      <c r="BP73" s="28"/>
    </row>
    <row r="74" spans="1:68" ht="20.25" customHeight="1" x14ac:dyDescent="0.15">
      <c r="A74" s="688"/>
      <c r="B74" s="689"/>
      <c r="C74" s="591"/>
      <c r="D74" s="527"/>
      <c r="E74" s="527"/>
      <c r="F74" s="527"/>
      <c r="G74" s="527"/>
      <c r="H74" s="527"/>
      <c r="I74" s="619"/>
      <c r="J74" s="619"/>
      <c r="K74" s="619"/>
      <c r="L74" s="619"/>
      <c r="M74" s="619"/>
      <c r="N74" s="571" t="s">
        <v>6</v>
      </c>
      <c r="O74" s="527"/>
      <c r="P74" s="527"/>
      <c r="Q74" s="527"/>
      <c r="R74" s="527"/>
      <c r="S74" s="527"/>
      <c r="T74" s="527"/>
      <c r="U74" s="592"/>
      <c r="V74" s="381"/>
      <c r="W74" s="272"/>
      <c r="X74" s="675"/>
      <c r="Y74" s="675"/>
      <c r="Z74" s="675"/>
      <c r="AA74" s="675"/>
      <c r="AB74" s="675"/>
      <c r="AC74" s="675"/>
      <c r="AD74" s="675"/>
      <c r="AE74" s="675"/>
      <c r="AF74" s="675"/>
      <c r="AG74" s="675"/>
      <c r="AH74" s="675"/>
      <c r="AI74" s="675"/>
      <c r="AJ74" s="675"/>
      <c r="AK74" s="675"/>
      <c r="AL74" s="675"/>
      <c r="AM74" s="675"/>
      <c r="AN74" s="675"/>
      <c r="AO74" s="675"/>
      <c r="AP74" s="675"/>
      <c r="AQ74" s="675"/>
      <c r="AR74" s="675"/>
      <c r="AS74" s="675"/>
      <c r="AU74" s="28"/>
      <c r="AV74" s="28"/>
      <c r="AW74" s="28"/>
      <c r="AX74" s="28"/>
      <c r="AY74" s="28"/>
      <c r="AZ74" s="28"/>
      <c r="BA74" s="28"/>
      <c r="BB74" s="28"/>
      <c r="BC74" s="28"/>
      <c r="BD74" s="28"/>
      <c r="BE74" s="28"/>
      <c r="BF74" s="28"/>
      <c r="BG74" s="28"/>
      <c r="BH74" s="28"/>
      <c r="BI74" s="28"/>
      <c r="BJ74" s="28"/>
      <c r="BK74" s="28"/>
      <c r="BL74" s="28"/>
      <c r="BM74" s="28"/>
      <c r="BN74" s="28"/>
      <c r="BO74" s="28"/>
      <c r="BP74" s="28"/>
    </row>
    <row r="75" spans="1:68" ht="20.25" customHeight="1" x14ac:dyDescent="0.15">
      <c r="A75" s="681" t="s">
        <v>674</v>
      </c>
      <c r="B75" s="682"/>
      <c r="C75" s="690" t="s">
        <v>222</v>
      </c>
      <c r="D75" s="691"/>
      <c r="E75" s="691"/>
      <c r="F75" s="691"/>
      <c r="G75" s="691"/>
      <c r="H75" s="692"/>
      <c r="I75" s="389"/>
      <c r="J75" s="389"/>
      <c r="K75" s="409"/>
      <c r="L75" s="409"/>
      <c r="M75" s="409"/>
      <c r="N75" s="571"/>
      <c r="O75" s="534"/>
      <c r="P75" s="534" t="s">
        <v>36</v>
      </c>
      <c r="Q75" s="693"/>
      <c r="R75" s="693"/>
      <c r="S75" s="693"/>
      <c r="T75" s="693"/>
      <c r="U75" s="400" t="s">
        <v>6</v>
      </c>
      <c r="V75" s="381"/>
      <c r="W75" s="272"/>
      <c r="X75" s="25"/>
      <c r="Y75" s="25"/>
      <c r="Z75" s="25"/>
      <c r="AA75" s="25"/>
      <c r="AB75" s="25"/>
      <c r="AC75" s="25"/>
      <c r="AD75" s="25"/>
      <c r="AE75" s="25"/>
      <c r="AF75" s="25"/>
      <c r="AG75" s="25"/>
      <c r="AH75" s="25"/>
      <c r="AI75" s="25"/>
      <c r="AJ75" s="25"/>
      <c r="AK75" s="25"/>
      <c r="AL75" s="25"/>
      <c r="AM75" s="25"/>
      <c r="AN75" s="25"/>
      <c r="AO75" s="25"/>
      <c r="AP75" s="25"/>
      <c r="AQ75" s="25"/>
      <c r="AR75" s="25"/>
      <c r="AS75" s="25"/>
    </row>
    <row r="76" spans="1:68" ht="20.25" customHeight="1" x14ac:dyDescent="0.15">
      <c r="A76" s="681" t="s">
        <v>675</v>
      </c>
      <c r="B76" s="682"/>
      <c r="C76" s="832" t="s">
        <v>34</v>
      </c>
      <c r="D76" s="833"/>
      <c r="E76" s="833"/>
      <c r="F76" s="833"/>
      <c r="G76" s="833"/>
      <c r="H76" s="834"/>
      <c r="I76" s="409"/>
      <c r="J76" s="409"/>
      <c r="K76" s="409"/>
      <c r="L76" s="409"/>
      <c r="M76" s="409"/>
      <c r="N76" s="409"/>
      <c r="O76" s="409"/>
      <c r="P76" s="410"/>
      <c r="Q76" s="399"/>
      <c r="R76" s="399"/>
      <c r="S76" s="399"/>
      <c r="T76" s="399"/>
      <c r="U76" s="400"/>
      <c r="V76" s="381"/>
      <c r="W76" s="272"/>
      <c r="X76" s="675" t="s">
        <v>717</v>
      </c>
      <c r="Y76" s="675"/>
      <c r="Z76" s="675"/>
      <c r="AA76" s="675"/>
      <c r="AB76" s="675"/>
      <c r="AC76" s="675"/>
      <c r="AD76" s="675"/>
      <c r="AE76" s="675"/>
      <c r="AF76" s="675"/>
      <c r="AG76" s="675"/>
      <c r="AH76" s="675"/>
      <c r="AI76" s="675"/>
      <c r="AJ76" s="675"/>
      <c r="AK76" s="675"/>
      <c r="AL76" s="675"/>
      <c r="AM76" s="675"/>
      <c r="AN76" s="675"/>
      <c r="AO76" s="675"/>
      <c r="AP76" s="675"/>
      <c r="AQ76" s="675"/>
      <c r="AR76" s="675"/>
      <c r="AS76" s="675"/>
    </row>
    <row r="77" spans="1:68" ht="20.25" customHeight="1" x14ac:dyDescent="0.15">
      <c r="A77" s="827" t="s">
        <v>35</v>
      </c>
      <c r="B77" s="828"/>
      <c r="C77" s="835" t="s">
        <v>4</v>
      </c>
      <c r="D77" s="835"/>
      <c r="E77" s="835"/>
      <c r="F77" s="835"/>
      <c r="G77" s="835"/>
      <c r="H77" s="836"/>
      <c r="I77" s="409"/>
      <c r="J77" s="409"/>
      <c r="K77" s="409"/>
      <c r="L77" s="115"/>
      <c r="M77" s="837" t="s">
        <v>961</v>
      </c>
      <c r="N77" s="837"/>
      <c r="O77" s="837"/>
      <c r="P77" s="837"/>
      <c r="Q77" s="526" t="s">
        <v>960</v>
      </c>
      <c r="R77" s="720" t="s">
        <v>11</v>
      </c>
      <c r="S77" s="720"/>
      <c r="T77" s="720"/>
      <c r="U77" s="400" t="s">
        <v>6</v>
      </c>
      <c r="V77" s="381"/>
      <c r="W77" s="272"/>
      <c r="X77" s="675"/>
      <c r="Y77" s="675"/>
      <c r="Z77" s="675"/>
      <c r="AA77" s="675"/>
      <c r="AB77" s="675"/>
      <c r="AC77" s="675"/>
      <c r="AD77" s="675"/>
      <c r="AE77" s="675"/>
      <c r="AF77" s="675"/>
      <c r="AG77" s="675"/>
      <c r="AH77" s="675"/>
      <c r="AI77" s="675"/>
      <c r="AJ77" s="675"/>
      <c r="AK77" s="675"/>
      <c r="AL77" s="675"/>
      <c r="AM77" s="675"/>
      <c r="AN77" s="675"/>
      <c r="AO77" s="675"/>
      <c r="AP77" s="675"/>
      <c r="AQ77" s="675"/>
      <c r="AR77" s="675"/>
      <c r="AS77" s="675"/>
    </row>
    <row r="78" spans="1:68" ht="20.25" customHeight="1" x14ac:dyDescent="0.15">
      <c r="A78" s="645"/>
      <c r="B78" s="646"/>
      <c r="C78" s="684" t="s">
        <v>513</v>
      </c>
      <c r="D78" s="684"/>
      <c r="E78" s="684"/>
      <c r="F78" s="684"/>
      <c r="G78" s="684"/>
      <c r="H78" s="685"/>
      <c r="I78" s="389"/>
      <c r="J78" s="389"/>
      <c r="K78" s="389"/>
      <c r="L78" s="389"/>
      <c r="M78" s="389"/>
      <c r="N78" s="392"/>
      <c r="O78" s="389"/>
      <c r="P78" s="392"/>
      <c r="Q78" s="392"/>
      <c r="R78" s="721"/>
      <c r="S78" s="721"/>
      <c r="T78" s="721"/>
      <c r="U78" s="393"/>
      <c r="V78" s="381"/>
      <c r="W78" s="272"/>
      <c r="X78" s="675"/>
      <c r="Y78" s="675"/>
      <c r="Z78" s="675"/>
      <c r="AA78" s="675"/>
      <c r="AB78" s="675"/>
      <c r="AC78" s="675"/>
      <c r="AD78" s="675"/>
      <c r="AE78" s="675"/>
      <c r="AF78" s="675"/>
      <c r="AG78" s="675"/>
      <c r="AH78" s="675"/>
      <c r="AI78" s="675"/>
      <c r="AJ78" s="675"/>
      <c r="AK78" s="675"/>
      <c r="AL78" s="675"/>
      <c r="AM78" s="675"/>
      <c r="AN78" s="675"/>
      <c r="AO78" s="675"/>
      <c r="AP78" s="675"/>
      <c r="AQ78" s="675"/>
      <c r="AR78" s="675"/>
      <c r="AS78" s="675"/>
    </row>
    <row r="79" spans="1:68" ht="12.75" customHeight="1" x14ac:dyDescent="0.15">
      <c r="A79" s="381"/>
      <c r="B79" s="381"/>
      <c r="C79" s="381"/>
      <c r="D79" s="381"/>
      <c r="E79" s="381"/>
      <c r="F79" s="381"/>
      <c r="G79" s="381"/>
      <c r="H79" s="381"/>
      <c r="I79" s="381"/>
      <c r="J79" s="381"/>
      <c r="K79" s="381"/>
      <c r="L79" s="381"/>
      <c r="M79" s="381"/>
      <c r="N79" s="381"/>
      <c r="O79" s="381"/>
      <c r="P79" s="381"/>
      <c r="Q79" s="381"/>
      <c r="R79" s="381"/>
      <c r="S79" s="381"/>
      <c r="T79" s="381"/>
      <c r="U79" s="381"/>
      <c r="V79" s="381"/>
      <c r="W79" s="272"/>
      <c r="X79" s="339"/>
      <c r="Y79" s="339"/>
      <c r="Z79" s="339"/>
      <c r="AA79" s="379"/>
      <c r="AB79" s="339"/>
      <c r="AC79" s="339"/>
      <c r="AD79" s="339"/>
      <c r="AE79" s="339"/>
      <c r="AF79" s="339"/>
      <c r="AG79" s="339"/>
      <c r="AH79" s="339"/>
      <c r="AI79" s="339"/>
      <c r="AJ79" s="339"/>
      <c r="AK79" s="339"/>
      <c r="AL79" s="339"/>
      <c r="AM79" s="339"/>
      <c r="AN79" s="339"/>
      <c r="AO79" s="339"/>
      <c r="AP79" s="339"/>
      <c r="AQ79" s="339"/>
      <c r="AR79" s="339"/>
      <c r="AS79" s="339"/>
    </row>
    <row r="80" spans="1:68" ht="20.25" customHeight="1" x14ac:dyDescent="0.15">
      <c r="A80" s="6" t="s">
        <v>946</v>
      </c>
      <c r="B80" s="5"/>
      <c r="C80" s="5"/>
      <c r="D80" s="5"/>
      <c r="E80" s="5"/>
      <c r="F80" s="5"/>
      <c r="G80" s="5"/>
      <c r="H80" s="5"/>
      <c r="I80" s="5"/>
      <c r="J80" s="5"/>
      <c r="K80" s="5"/>
      <c r="L80" s="5"/>
      <c r="M80" s="5"/>
      <c r="N80" s="5"/>
      <c r="O80" s="5"/>
      <c r="P80" s="5"/>
      <c r="Q80" s="5"/>
      <c r="R80" s="5"/>
      <c r="S80" s="5"/>
      <c r="T80" s="5"/>
      <c r="U80" s="5"/>
      <c r="V80" s="5"/>
      <c r="W80" s="272"/>
      <c r="X80" s="675" t="s">
        <v>955</v>
      </c>
      <c r="Y80" s="675"/>
      <c r="Z80" s="675"/>
      <c r="AA80" s="675"/>
      <c r="AB80" s="675"/>
      <c r="AC80" s="675"/>
      <c r="AD80" s="675"/>
      <c r="AE80" s="675"/>
      <c r="AF80" s="675"/>
      <c r="AG80" s="675"/>
      <c r="AH80" s="675"/>
      <c r="AI80" s="675"/>
      <c r="AJ80" s="675"/>
      <c r="AK80" s="675"/>
      <c r="AL80" s="675"/>
      <c r="AM80" s="675"/>
      <c r="AN80" s="675"/>
      <c r="AO80" s="675"/>
      <c r="AP80" s="675"/>
      <c r="AQ80" s="675"/>
      <c r="AR80" s="675"/>
      <c r="AS80" s="339"/>
    </row>
    <row r="81" spans="1:45" ht="20.25" customHeight="1" x14ac:dyDescent="0.15">
      <c r="A81" s="715" t="s">
        <v>937</v>
      </c>
      <c r="B81" s="717"/>
      <c r="C81" s="846" t="str">
        <f>I59</f>
        <v/>
      </c>
      <c r="D81" s="847"/>
      <c r="E81" s="847"/>
      <c r="F81" s="847"/>
      <c r="G81" s="847"/>
      <c r="H81" s="540" t="s">
        <v>24</v>
      </c>
      <c r="I81" s="5"/>
      <c r="J81" s="5"/>
      <c r="K81" s="5"/>
      <c r="L81" s="5"/>
      <c r="M81" s="5"/>
      <c r="N81" s="5"/>
      <c r="O81" s="5"/>
      <c r="P81" s="5"/>
      <c r="Q81" s="5"/>
      <c r="R81" s="5"/>
      <c r="S81" s="5"/>
      <c r="T81" s="5"/>
      <c r="U81" s="5"/>
      <c r="V81" s="5"/>
      <c r="W81" s="272"/>
      <c r="X81" s="675"/>
      <c r="Y81" s="675"/>
      <c r="Z81" s="675"/>
      <c r="AA81" s="675"/>
      <c r="AB81" s="675"/>
      <c r="AC81" s="675"/>
      <c r="AD81" s="675"/>
      <c r="AE81" s="675"/>
      <c r="AF81" s="675"/>
      <c r="AG81" s="675"/>
      <c r="AH81" s="675"/>
      <c r="AI81" s="675"/>
      <c r="AJ81" s="675"/>
      <c r="AK81" s="675"/>
      <c r="AL81" s="675"/>
      <c r="AM81" s="675"/>
      <c r="AN81" s="675"/>
      <c r="AO81" s="675"/>
      <c r="AP81" s="675"/>
      <c r="AQ81" s="675"/>
      <c r="AR81" s="675"/>
      <c r="AS81" s="339"/>
    </row>
    <row r="82" spans="1:45" ht="20.25" customHeight="1" x14ac:dyDescent="0.15">
      <c r="A82" s="715" t="s">
        <v>938</v>
      </c>
      <c r="B82" s="717"/>
      <c r="C82" s="846" t="str">
        <f>IF(コントロール!D22=TRUE,'別添 2'!N30,"--")</f>
        <v>--</v>
      </c>
      <c r="D82" s="847"/>
      <c r="E82" s="847"/>
      <c r="F82" s="847"/>
      <c r="G82" s="847"/>
      <c r="H82" s="540" t="s">
        <v>24</v>
      </c>
      <c r="I82" s="5"/>
      <c r="J82" s="5"/>
      <c r="K82" s="5"/>
      <c r="L82" s="5"/>
      <c r="M82" s="5"/>
      <c r="N82" s="5"/>
      <c r="O82" s="5"/>
      <c r="P82" s="5"/>
      <c r="Q82" s="5"/>
      <c r="R82" s="5"/>
      <c r="S82" s="5"/>
      <c r="T82" s="5"/>
      <c r="U82" s="5"/>
      <c r="V82" s="5"/>
      <c r="W82" s="272"/>
      <c r="X82" s="675"/>
      <c r="Y82" s="675"/>
      <c r="Z82" s="675"/>
      <c r="AA82" s="675"/>
      <c r="AB82" s="675"/>
      <c r="AC82" s="675"/>
      <c r="AD82" s="675"/>
      <c r="AE82" s="675"/>
      <c r="AF82" s="675"/>
      <c r="AG82" s="675"/>
      <c r="AH82" s="675"/>
      <c r="AI82" s="675"/>
      <c r="AJ82" s="675"/>
      <c r="AK82" s="675"/>
      <c r="AL82" s="675"/>
      <c r="AM82" s="675"/>
      <c r="AN82" s="675"/>
      <c r="AO82" s="675"/>
      <c r="AP82" s="675"/>
      <c r="AQ82" s="675"/>
      <c r="AR82" s="675"/>
      <c r="AS82" s="339"/>
    </row>
    <row r="83" spans="1:45" ht="20.25" customHeight="1" x14ac:dyDescent="0.15">
      <c r="A83" s="844" t="s">
        <v>148</v>
      </c>
      <c r="B83" s="845"/>
      <c r="C83" s="848">
        <f>+SUM(C81:G82)</f>
        <v>0</v>
      </c>
      <c r="D83" s="849"/>
      <c r="E83" s="849"/>
      <c r="F83" s="849"/>
      <c r="G83" s="849"/>
      <c r="H83" s="586" t="s">
        <v>24</v>
      </c>
      <c r="I83" s="5"/>
      <c r="J83" s="5"/>
      <c r="K83" s="5"/>
      <c r="L83" s="5"/>
      <c r="M83" s="5"/>
      <c r="N83" s="5"/>
      <c r="O83" s="5"/>
      <c r="P83" s="5"/>
      <c r="Q83" s="5"/>
      <c r="R83" s="5"/>
      <c r="S83" s="5"/>
      <c r="T83" s="5"/>
      <c r="U83" s="5"/>
      <c r="V83" s="5"/>
      <c r="W83" s="272"/>
      <c r="X83" s="25"/>
      <c r="Y83" s="25"/>
      <c r="Z83" s="25"/>
      <c r="AA83" s="25"/>
      <c r="AB83" s="25"/>
      <c r="AC83" s="25"/>
      <c r="AD83" s="25"/>
      <c r="AE83" s="25"/>
      <c r="AF83" s="25"/>
      <c r="AG83" s="25"/>
      <c r="AH83" s="25"/>
      <c r="AI83" s="25"/>
      <c r="AJ83" s="25"/>
      <c r="AK83" s="25"/>
      <c r="AL83" s="25"/>
      <c r="AM83" s="25"/>
      <c r="AN83" s="25"/>
      <c r="AO83" s="25"/>
      <c r="AP83" s="25"/>
      <c r="AQ83" s="25"/>
      <c r="AR83" s="25"/>
      <c r="AS83" s="25"/>
    </row>
    <row r="84" spans="1:45" ht="12.75" customHeight="1" x14ac:dyDescent="0.15">
      <c r="A84" s="5"/>
      <c r="B84" s="5"/>
      <c r="C84" s="5"/>
      <c r="D84" s="5"/>
      <c r="E84" s="5"/>
      <c r="F84" s="5"/>
      <c r="G84" s="5"/>
      <c r="H84" s="5"/>
      <c r="I84" s="5"/>
      <c r="J84" s="5"/>
      <c r="K84" s="5"/>
      <c r="L84" s="5"/>
      <c r="M84" s="5"/>
      <c r="N84" s="5"/>
      <c r="O84" s="5"/>
      <c r="P84" s="5"/>
      <c r="Q84" s="5"/>
      <c r="R84" s="5"/>
      <c r="S84" s="5"/>
      <c r="T84" s="5"/>
      <c r="U84" s="5"/>
      <c r="V84" s="5"/>
      <c r="W84" s="272"/>
      <c r="X84" s="675" t="s">
        <v>950</v>
      </c>
      <c r="Y84" s="675"/>
      <c r="Z84" s="675"/>
      <c r="AA84" s="675"/>
      <c r="AB84" s="675"/>
      <c r="AC84" s="675"/>
      <c r="AD84" s="675"/>
      <c r="AE84" s="675"/>
      <c r="AF84" s="675"/>
      <c r="AG84" s="675"/>
      <c r="AH84" s="675"/>
      <c r="AI84" s="675"/>
      <c r="AJ84" s="675"/>
      <c r="AK84" s="675"/>
      <c r="AL84" s="675"/>
      <c r="AM84" s="675"/>
      <c r="AN84" s="675"/>
      <c r="AO84" s="675"/>
      <c r="AP84" s="675"/>
      <c r="AQ84" s="675"/>
      <c r="AR84" s="675"/>
      <c r="AS84" s="25"/>
    </row>
    <row r="85" spans="1:45" ht="12.75" customHeight="1" x14ac:dyDescent="0.15">
      <c r="A85" s="6" t="s">
        <v>939</v>
      </c>
      <c r="B85" s="5"/>
      <c r="C85" s="5"/>
      <c r="D85" s="5"/>
      <c r="E85" s="5"/>
      <c r="F85" s="5"/>
      <c r="G85" s="5"/>
      <c r="H85" s="5"/>
      <c r="I85" s="5"/>
      <c r="J85" s="5"/>
      <c r="K85" s="5"/>
      <c r="L85" s="5"/>
      <c r="M85" s="5"/>
      <c r="N85" s="5"/>
      <c r="O85" s="5"/>
      <c r="P85" s="5"/>
      <c r="Q85" s="5"/>
      <c r="R85" s="5"/>
      <c r="S85" s="5"/>
      <c r="T85" s="5"/>
      <c r="U85" s="5"/>
      <c r="V85" s="5"/>
      <c r="W85" s="272"/>
      <c r="X85" s="675"/>
      <c r="Y85" s="675"/>
      <c r="Z85" s="675"/>
      <c r="AA85" s="675"/>
      <c r="AB85" s="675"/>
      <c r="AC85" s="675"/>
      <c r="AD85" s="675"/>
      <c r="AE85" s="675"/>
      <c r="AF85" s="675"/>
      <c r="AG85" s="675"/>
      <c r="AH85" s="675"/>
      <c r="AI85" s="675"/>
      <c r="AJ85" s="675"/>
      <c r="AK85" s="675"/>
      <c r="AL85" s="675"/>
      <c r="AM85" s="675"/>
      <c r="AN85" s="675"/>
      <c r="AO85" s="675"/>
      <c r="AP85" s="675"/>
      <c r="AQ85" s="675"/>
      <c r="AR85" s="675"/>
      <c r="AS85" s="24"/>
    </row>
    <row r="86" spans="1:45" ht="20.25" customHeight="1" x14ac:dyDescent="0.15">
      <c r="A86" s="703" t="s">
        <v>212</v>
      </c>
      <c r="B86" s="704"/>
      <c r="C86" s="705"/>
      <c r="D86" s="587"/>
      <c r="E86" s="533"/>
      <c r="F86" s="332" t="s">
        <v>22</v>
      </c>
      <c r="G86" s="830" t="s">
        <v>676</v>
      </c>
      <c r="H86" s="830"/>
      <c r="I86" s="830"/>
      <c r="J86" s="533" t="s">
        <v>6</v>
      </c>
      <c r="K86" s="533"/>
      <c r="L86" s="546"/>
      <c r="M86" s="546"/>
      <c r="N86" s="533"/>
      <c r="O86" s="533"/>
      <c r="P86" s="533"/>
      <c r="Q86" s="546"/>
      <c r="R86" s="546"/>
      <c r="S86" s="546"/>
      <c r="T86" s="546"/>
      <c r="U86" s="547"/>
      <c r="V86" s="5"/>
      <c r="W86" s="272"/>
      <c r="X86" s="25"/>
      <c r="Y86" s="25"/>
      <c r="Z86" s="25"/>
      <c r="AA86" s="25"/>
      <c r="AB86" s="25"/>
      <c r="AC86" s="25"/>
      <c r="AD86" s="25"/>
      <c r="AE86" s="25"/>
      <c r="AF86" s="25"/>
      <c r="AG86" s="25"/>
      <c r="AH86" s="25"/>
      <c r="AI86" s="25"/>
      <c r="AJ86" s="25"/>
      <c r="AK86" s="25"/>
      <c r="AL86" s="25"/>
      <c r="AM86" s="25"/>
      <c r="AN86" s="25"/>
      <c r="AO86" s="25"/>
      <c r="AP86" s="25"/>
      <c r="AQ86" s="25"/>
      <c r="AR86" s="25"/>
      <c r="AS86" s="24"/>
    </row>
    <row r="87" spans="1:45" ht="15.75" customHeight="1" x14ac:dyDescent="0.15">
      <c r="A87" s="722"/>
      <c r="B87" s="723"/>
      <c r="C87" s="772"/>
      <c r="D87" s="735"/>
      <c r="E87" s="736"/>
      <c r="F87" s="736"/>
      <c r="G87" s="736"/>
      <c r="H87" s="736"/>
      <c r="I87" s="736"/>
      <c r="J87" s="736"/>
      <c r="K87" s="736"/>
      <c r="L87" s="736"/>
      <c r="M87" s="736"/>
      <c r="N87" s="736"/>
      <c r="O87" s="736"/>
      <c r="P87" s="736"/>
      <c r="Q87" s="736"/>
      <c r="R87" s="736"/>
      <c r="S87" s="736"/>
      <c r="T87" s="736"/>
      <c r="U87" s="737"/>
      <c r="V87" s="5"/>
      <c r="W87" s="272"/>
      <c r="X87" s="314" t="s">
        <v>230</v>
      </c>
      <c r="Y87" s="25"/>
      <c r="Z87" s="25"/>
      <c r="AA87" s="25"/>
      <c r="AB87" s="25"/>
      <c r="AC87" s="25"/>
      <c r="AD87" s="25"/>
      <c r="AE87" s="25"/>
      <c r="AF87" s="25"/>
      <c r="AG87" s="25"/>
      <c r="AH87" s="25"/>
      <c r="AI87" s="25"/>
      <c r="AJ87" s="25"/>
      <c r="AK87" s="25"/>
      <c r="AL87" s="25"/>
      <c r="AM87" s="25"/>
      <c r="AN87" s="25"/>
      <c r="AO87" s="25"/>
      <c r="AP87" s="25"/>
      <c r="AQ87" s="25"/>
      <c r="AR87" s="25"/>
      <c r="AS87" s="24"/>
    </row>
    <row r="88" spans="1:45" ht="19.5" customHeight="1" x14ac:dyDescent="0.15">
      <c r="A88" s="937" t="s">
        <v>21</v>
      </c>
      <c r="B88" s="938"/>
      <c r="C88" s="939"/>
      <c r="D88" s="735"/>
      <c r="E88" s="736"/>
      <c r="F88" s="736"/>
      <c r="G88" s="736"/>
      <c r="H88" s="736"/>
      <c r="I88" s="736"/>
      <c r="J88" s="736"/>
      <c r="K88" s="736"/>
      <c r="L88" s="736"/>
      <c r="M88" s="736"/>
      <c r="N88" s="736"/>
      <c r="O88" s="736"/>
      <c r="P88" s="736"/>
      <c r="Q88" s="736"/>
      <c r="R88" s="736"/>
      <c r="S88" s="736"/>
      <c r="T88" s="736"/>
      <c r="U88" s="737"/>
      <c r="V88" s="5"/>
      <c r="W88" s="272"/>
      <c r="X88" s="25"/>
      <c r="Y88" s="25"/>
      <c r="Z88" s="25"/>
      <c r="AA88" s="25"/>
      <c r="AB88" s="25"/>
      <c r="AC88" s="25"/>
      <c r="AD88" s="25"/>
      <c r="AE88" s="25"/>
      <c r="AF88" s="25"/>
      <c r="AG88" s="25"/>
      <c r="AH88" s="25"/>
      <c r="AI88" s="25"/>
      <c r="AJ88" s="25"/>
      <c r="AK88" s="25"/>
      <c r="AL88" s="25"/>
      <c r="AM88" s="25"/>
      <c r="AN88" s="25"/>
      <c r="AO88" s="25"/>
      <c r="AP88" s="25"/>
      <c r="AQ88" s="25"/>
      <c r="AR88" s="25"/>
      <c r="AS88" s="24"/>
    </row>
    <row r="89" spans="1:45" ht="8.25" customHeight="1" x14ac:dyDescent="0.15">
      <c r="A89" s="5"/>
      <c r="B89" s="5"/>
      <c r="C89" s="5"/>
      <c r="D89" s="5"/>
      <c r="E89" s="5"/>
      <c r="F89" s="5"/>
      <c r="G89" s="5"/>
      <c r="H89" s="5"/>
      <c r="I89" s="5"/>
      <c r="J89" s="5"/>
      <c r="K89" s="5"/>
      <c r="L89" s="5"/>
      <c r="M89" s="5"/>
      <c r="N89" s="5"/>
      <c r="O89" s="5"/>
      <c r="P89" s="5"/>
      <c r="Q89" s="5"/>
      <c r="R89" s="5"/>
      <c r="S89" s="5"/>
      <c r="T89" s="5"/>
      <c r="U89" s="5"/>
      <c r="V89" s="5"/>
      <c r="W89" s="272"/>
      <c r="X89" s="25"/>
      <c r="Y89" s="25"/>
      <c r="Z89" s="25"/>
      <c r="AA89" s="25"/>
      <c r="AB89" s="25"/>
      <c r="AC89" s="25"/>
      <c r="AD89" s="25"/>
      <c r="AE89" s="25"/>
      <c r="AF89" s="25"/>
      <c r="AG89" s="25"/>
      <c r="AH89" s="25"/>
      <c r="AI89" s="25"/>
      <c r="AJ89" s="25"/>
      <c r="AK89" s="25"/>
      <c r="AL89" s="25"/>
      <c r="AM89" s="25"/>
      <c r="AN89" s="25"/>
      <c r="AO89" s="25"/>
      <c r="AP89" s="25"/>
      <c r="AQ89" s="25"/>
      <c r="AR89" s="25"/>
      <c r="AS89" s="24"/>
    </row>
    <row r="90" spans="1:45" ht="20.25" customHeight="1" x14ac:dyDescent="0.15">
      <c r="A90" s="703" t="s">
        <v>212</v>
      </c>
      <c r="B90" s="704"/>
      <c r="C90" s="705"/>
      <c r="D90" s="587"/>
      <c r="E90" s="533"/>
      <c r="F90" s="332" t="s">
        <v>22</v>
      </c>
      <c r="G90" s="830" t="s">
        <v>676</v>
      </c>
      <c r="H90" s="830"/>
      <c r="I90" s="830"/>
      <c r="J90" s="533" t="s">
        <v>6</v>
      </c>
      <c r="K90" s="533"/>
      <c r="L90" s="546"/>
      <c r="M90" s="546"/>
      <c r="N90" s="533"/>
      <c r="O90" s="533"/>
      <c r="P90" s="533"/>
      <c r="Q90" s="546"/>
      <c r="R90" s="546"/>
      <c r="S90" s="546"/>
      <c r="T90" s="546"/>
      <c r="U90" s="547"/>
      <c r="V90" s="5"/>
      <c r="W90" s="272"/>
      <c r="X90" s="378" t="s">
        <v>861</v>
      </c>
      <c r="Y90" s="25"/>
      <c r="Z90" s="25"/>
      <c r="AA90" s="25"/>
      <c r="AB90" s="25"/>
      <c r="AC90" s="25"/>
      <c r="AD90" s="25"/>
      <c r="AE90" s="25"/>
      <c r="AF90" s="25"/>
      <c r="AG90" s="25"/>
      <c r="AH90" s="25"/>
      <c r="AI90" s="25"/>
      <c r="AJ90" s="25"/>
      <c r="AK90" s="25"/>
      <c r="AL90" s="25"/>
      <c r="AM90" s="25"/>
      <c r="AN90" s="25"/>
      <c r="AO90" s="25"/>
      <c r="AP90" s="25"/>
      <c r="AQ90" s="25"/>
      <c r="AR90" s="25"/>
      <c r="AS90" s="24"/>
    </row>
    <row r="91" spans="1:45" ht="15.75" customHeight="1" x14ac:dyDescent="0.15">
      <c r="A91" s="722"/>
      <c r="B91" s="723"/>
      <c r="C91" s="772"/>
      <c r="D91" s="735"/>
      <c r="E91" s="736"/>
      <c r="F91" s="736"/>
      <c r="G91" s="736"/>
      <c r="H91" s="736"/>
      <c r="I91" s="736"/>
      <c r="J91" s="736"/>
      <c r="K91" s="736"/>
      <c r="L91" s="736"/>
      <c r="M91" s="736"/>
      <c r="N91" s="736"/>
      <c r="O91" s="736"/>
      <c r="P91" s="736"/>
      <c r="Q91" s="736"/>
      <c r="R91" s="736"/>
      <c r="S91" s="736"/>
      <c r="T91" s="736"/>
      <c r="U91" s="737"/>
      <c r="V91" s="5"/>
      <c r="W91" s="272"/>
      <c r="X91" s="290" t="s">
        <v>223</v>
      </c>
      <c r="Y91" s="378"/>
      <c r="Z91" s="378"/>
      <c r="AA91" s="378"/>
      <c r="AB91" s="378"/>
      <c r="AC91" s="378"/>
      <c r="AD91" s="378"/>
      <c r="AE91" s="378"/>
      <c r="AF91" s="378"/>
      <c r="AG91" s="378"/>
      <c r="AH91" s="378"/>
      <c r="AI91" s="378"/>
      <c r="AJ91" s="25"/>
      <c r="AK91" s="25"/>
      <c r="AL91" s="25"/>
      <c r="AM91" s="25"/>
      <c r="AN91" s="25"/>
      <c r="AO91" s="25"/>
      <c r="AP91" s="25"/>
      <c r="AQ91" s="25"/>
      <c r="AR91" s="25"/>
      <c r="AS91" s="25"/>
    </row>
    <row r="92" spans="1:45" ht="20.25" customHeight="1" x14ac:dyDescent="0.15">
      <c r="A92" s="937" t="s">
        <v>21</v>
      </c>
      <c r="B92" s="938"/>
      <c r="C92" s="939"/>
      <c r="D92" s="735"/>
      <c r="E92" s="736"/>
      <c r="F92" s="736"/>
      <c r="G92" s="736"/>
      <c r="H92" s="736"/>
      <c r="I92" s="736"/>
      <c r="J92" s="736"/>
      <c r="K92" s="736"/>
      <c r="L92" s="736"/>
      <c r="M92" s="736"/>
      <c r="N92" s="736"/>
      <c r="O92" s="736"/>
      <c r="P92" s="736"/>
      <c r="Q92" s="736"/>
      <c r="R92" s="736"/>
      <c r="S92" s="736"/>
      <c r="T92" s="736"/>
      <c r="U92" s="737"/>
      <c r="V92" s="5"/>
      <c r="W92" s="272"/>
      <c r="X92" s="378"/>
      <c r="Y92" s="378"/>
      <c r="Z92" s="378"/>
      <c r="AA92" s="378"/>
      <c r="AB92" s="378"/>
      <c r="AC92" s="378"/>
      <c r="AD92" s="378"/>
      <c r="AE92" s="378"/>
      <c r="AF92" s="378"/>
      <c r="AG92" s="378"/>
      <c r="AH92" s="378"/>
      <c r="AI92" s="378"/>
      <c r="AJ92" s="25"/>
      <c r="AK92" s="25"/>
      <c r="AL92" s="25"/>
      <c r="AM92" s="25"/>
      <c r="AN92" s="25"/>
      <c r="AO92" s="25"/>
      <c r="AP92" s="25"/>
      <c r="AQ92" s="25"/>
      <c r="AR92" s="25"/>
      <c r="AS92" s="25"/>
    </row>
    <row r="93" spans="1:45" ht="20.25" customHeight="1" x14ac:dyDescent="0.15">
      <c r="A93" s="6" t="s">
        <v>5</v>
      </c>
      <c r="B93" s="463"/>
      <c r="C93" s="463"/>
      <c r="D93" s="463"/>
      <c r="E93" s="463"/>
      <c r="F93" s="463"/>
      <c r="G93" s="463"/>
      <c r="H93" s="463"/>
      <c r="I93" s="463"/>
      <c r="J93" s="463"/>
      <c r="K93" s="463"/>
      <c r="L93" s="463"/>
      <c r="M93" s="463"/>
      <c r="N93" s="463"/>
      <c r="O93" s="463"/>
      <c r="P93" s="463"/>
      <c r="Q93" s="463"/>
      <c r="R93" s="463"/>
      <c r="S93" s="463"/>
      <c r="T93" s="463"/>
      <c r="U93" s="463"/>
      <c r="V93" s="5"/>
      <c r="W93" s="272"/>
      <c r="X93" s="942" t="s">
        <v>962</v>
      </c>
      <c r="Y93" s="942"/>
      <c r="Z93" s="942"/>
      <c r="AA93" s="942"/>
      <c r="AB93" s="942"/>
      <c r="AC93" s="942"/>
      <c r="AD93" s="942"/>
      <c r="AE93" s="942"/>
      <c r="AF93" s="942"/>
      <c r="AG93" s="942"/>
      <c r="AH93" s="942"/>
      <c r="AI93" s="942"/>
      <c r="AJ93" s="942"/>
      <c r="AK93" s="942"/>
      <c r="AL93" s="942"/>
      <c r="AM93" s="942"/>
      <c r="AN93" s="942"/>
      <c r="AO93" s="942"/>
      <c r="AP93" s="942"/>
      <c r="AQ93" s="942"/>
      <c r="AR93" s="942"/>
      <c r="AS93" s="290"/>
    </row>
    <row r="94" spans="1:45" ht="9" customHeight="1" x14ac:dyDescent="0.15">
      <c r="A94" s="463"/>
      <c r="B94" s="5"/>
      <c r="C94" s="5"/>
      <c r="D94" s="5"/>
      <c r="E94" s="5"/>
      <c r="F94" s="5"/>
      <c r="G94" s="5"/>
      <c r="H94" s="5"/>
      <c r="I94" s="5"/>
      <c r="J94" s="5"/>
      <c r="K94" s="5"/>
      <c r="L94" s="5"/>
      <c r="M94" s="5"/>
      <c r="N94" s="5"/>
      <c r="O94" s="5"/>
      <c r="P94" s="5"/>
      <c r="Q94" s="5"/>
      <c r="R94" s="5"/>
      <c r="S94" s="5"/>
      <c r="T94" s="5"/>
      <c r="U94" s="5"/>
      <c r="V94" s="5"/>
      <c r="W94" s="272"/>
      <c r="X94" s="942"/>
      <c r="Y94" s="942"/>
      <c r="Z94" s="942"/>
      <c r="AA94" s="942"/>
      <c r="AB94" s="942"/>
      <c r="AC94" s="942"/>
      <c r="AD94" s="942"/>
      <c r="AE94" s="942"/>
      <c r="AF94" s="942"/>
      <c r="AG94" s="942"/>
      <c r="AH94" s="942"/>
      <c r="AI94" s="942"/>
      <c r="AJ94" s="942"/>
      <c r="AK94" s="942"/>
      <c r="AL94" s="942"/>
      <c r="AM94" s="942"/>
      <c r="AN94" s="942"/>
      <c r="AO94" s="942"/>
      <c r="AP94" s="942"/>
      <c r="AQ94" s="942"/>
      <c r="AR94" s="942"/>
      <c r="AS94" s="290"/>
    </row>
    <row r="95" spans="1:45" ht="12.75" customHeight="1" x14ac:dyDescent="0.15">
      <c r="A95" s="6" t="s">
        <v>940</v>
      </c>
      <c r="B95" s="5"/>
      <c r="C95" s="5"/>
      <c r="D95" s="5"/>
      <c r="E95" s="5"/>
      <c r="F95" s="5"/>
      <c r="G95" s="5"/>
      <c r="H95" s="5"/>
      <c r="I95" s="5"/>
      <c r="J95" s="5"/>
      <c r="K95" s="5"/>
      <c r="L95" s="5"/>
      <c r="M95" s="5"/>
      <c r="N95" s="5"/>
      <c r="O95" s="5"/>
      <c r="P95" s="5"/>
      <c r="Q95" s="5"/>
      <c r="R95" s="5"/>
      <c r="S95" s="5"/>
      <c r="T95" s="5"/>
      <c r="U95" s="5"/>
      <c r="V95" s="5"/>
      <c r="W95" s="272"/>
      <c r="X95" s="942"/>
      <c r="Y95" s="942"/>
      <c r="Z95" s="942"/>
      <c r="AA95" s="942"/>
      <c r="AB95" s="942"/>
      <c r="AC95" s="942"/>
      <c r="AD95" s="942"/>
      <c r="AE95" s="942"/>
      <c r="AF95" s="942"/>
      <c r="AG95" s="942"/>
      <c r="AH95" s="942"/>
      <c r="AI95" s="942"/>
      <c r="AJ95" s="942"/>
      <c r="AK95" s="942"/>
      <c r="AL95" s="942"/>
      <c r="AM95" s="942"/>
      <c r="AN95" s="942"/>
      <c r="AO95" s="942"/>
      <c r="AP95" s="942"/>
      <c r="AQ95" s="942"/>
      <c r="AR95" s="942"/>
      <c r="AS95" s="290"/>
    </row>
    <row r="96" spans="1:45" ht="12.75" customHeight="1" x14ac:dyDescent="0.15">
      <c r="A96" s="841" t="s">
        <v>266</v>
      </c>
      <c r="B96" s="842"/>
      <c r="C96" s="843"/>
      <c r="D96" s="861" t="s">
        <v>176</v>
      </c>
      <c r="E96" s="862"/>
      <c r="F96" s="862"/>
      <c r="G96" s="862"/>
      <c r="H96" s="862"/>
      <c r="I96" s="863"/>
      <c r="J96" s="861" t="s">
        <v>177</v>
      </c>
      <c r="K96" s="862"/>
      <c r="L96" s="862"/>
      <c r="M96" s="862"/>
      <c r="N96" s="862"/>
      <c r="O96" s="863"/>
      <c r="P96" s="861" t="s">
        <v>178</v>
      </c>
      <c r="Q96" s="862"/>
      <c r="R96" s="862"/>
      <c r="S96" s="862"/>
      <c r="T96" s="862"/>
      <c r="U96" s="863"/>
      <c r="V96" s="5"/>
      <c r="W96" s="272"/>
      <c r="X96" s="942"/>
      <c r="Y96" s="942"/>
      <c r="Z96" s="942"/>
      <c r="AA96" s="942"/>
      <c r="AB96" s="942"/>
      <c r="AC96" s="942"/>
      <c r="AD96" s="942"/>
      <c r="AE96" s="942"/>
      <c r="AF96" s="942"/>
      <c r="AG96" s="942"/>
      <c r="AH96" s="942"/>
      <c r="AI96" s="942"/>
      <c r="AJ96" s="942"/>
      <c r="AK96" s="942"/>
      <c r="AL96" s="942"/>
      <c r="AM96" s="942"/>
      <c r="AN96" s="942"/>
      <c r="AO96" s="942"/>
      <c r="AP96" s="942"/>
      <c r="AQ96" s="942"/>
      <c r="AR96" s="942"/>
      <c r="AS96" s="290"/>
    </row>
    <row r="97" spans="1:45" ht="20.25" customHeight="1" x14ac:dyDescent="0.15">
      <c r="A97" s="850" t="s">
        <v>853</v>
      </c>
      <c r="B97" s="851"/>
      <c r="C97" s="852"/>
      <c r="D97" s="864" t="s">
        <v>168</v>
      </c>
      <c r="E97" s="865"/>
      <c r="F97" s="856"/>
      <c r="G97" s="856"/>
      <c r="H97" s="856"/>
      <c r="I97" s="588"/>
      <c r="J97" s="864" t="s">
        <v>168</v>
      </c>
      <c r="K97" s="865"/>
      <c r="L97" s="856"/>
      <c r="M97" s="856"/>
      <c r="N97" s="856"/>
      <c r="O97" s="588"/>
      <c r="P97" s="864" t="s">
        <v>168</v>
      </c>
      <c r="Q97" s="865"/>
      <c r="R97" s="856"/>
      <c r="S97" s="856"/>
      <c r="T97" s="856"/>
      <c r="U97" s="588"/>
      <c r="V97" s="5"/>
      <c r="W97" s="272"/>
      <c r="X97" s="21"/>
      <c r="Y97" s="25"/>
      <c r="Z97" s="25"/>
      <c r="AA97" s="25"/>
      <c r="AB97" s="25"/>
      <c r="AC97" s="25"/>
      <c r="AD97" s="25"/>
      <c r="AE97" s="25"/>
      <c r="AF97" s="25"/>
      <c r="AG97" s="25"/>
      <c r="AH97" s="25"/>
      <c r="AI97" s="25"/>
      <c r="AJ97" s="25"/>
      <c r="AK97" s="25"/>
      <c r="AL97" s="25"/>
      <c r="AM97" s="25"/>
      <c r="AN97" s="25"/>
      <c r="AO97" s="25"/>
      <c r="AP97" s="25"/>
      <c r="AQ97" s="25"/>
      <c r="AR97" s="25"/>
      <c r="AS97" s="25"/>
    </row>
    <row r="98" spans="1:45" ht="20.25" customHeight="1" x14ac:dyDescent="0.15">
      <c r="A98" s="838" t="s">
        <v>267</v>
      </c>
      <c r="B98" s="839"/>
      <c r="C98" s="840"/>
      <c r="D98" s="430"/>
      <c r="E98" s="381"/>
      <c r="F98" s="381"/>
      <c r="G98" s="381"/>
      <c r="H98" s="381"/>
      <c r="I98" s="431"/>
      <c r="J98" s="430"/>
      <c r="K98" s="381"/>
      <c r="L98" s="381"/>
      <c r="M98" s="381"/>
      <c r="N98" s="381"/>
      <c r="O98" s="431"/>
      <c r="P98" s="430"/>
      <c r="Q98" s="381"/>
      <c r="R98" s="381"/>
      <c r="S98" s="381"/>
      <c r="T98" s="381"/>
      <c r="U98" s="431"/>
      <c r="V98" s="5"/>
      <c r="W98" s="272"/>
      <c r="X98" s="675" t="s">
        <v>863</v>
      </c>
      <c r="Y98" s="675"/>
      <c r="Z98" s="675"/>
      <c r="AA98" s="675"/>
      <c r="AB98" s="675"/>
      <c r="AC98" s="675"/>
      <c r="AD98" s="675"/>
      <c r="AE98" s="675"/>
      <c r="AF98" s="675"/>
      <c r="AG98" s="675"/>
      <c r="AH98" s="675"/>
      <c r="AI98" s="675"/>
      <c r="AJ98" s="675"/>
      <c r="AK98" s="675"/>
      <c r="AL98" s="675"/>
      <c r="AM98" s="675"/>
      <c r="AN98" s="675"/>
      <c r="AO98" s="675"/>
      <c r="AP98" s="675"/>
      <c r="AQ98" s="675"/>
      <c r="AR98" s="675"/>
      <c r="AS98" s="25"/>
    </row>
    <row r="99" spans="1:45" ht="20.25" customHeight="1" x14ac:dyDescent="0.15">
      <c r="A99" s="647"/>
      <c r="B99" s="478"/>
      <c r="C99" s="648" t="s">
        <v>209</v>
      </c>
      <c r="D99" s="471"/>
      <c r="E99" s="589"/>
      <c r="F99" s="857"/>
      <c r="G99" s="857"/>
      <c r="H99" s="857"/>
      <c r="I99" s="598" t="str">
        <f>$I$35</f>
        <v>USD</v>
      </c>
      <c r="J99" s="471"/>
      <c r="K99" s="589"/>
      <c r="L99" s="857"/>
      <c r="M99" s="857"/>
      <c r="N99" s="857"/>
      <c r="O99" s="598" t="str">
        <f>$I$35</f>
        <v>USD</v>
      </c>
      <c r="P99" s="471"/>
      <c r="Q99" s="589"/>
      <c r="R99" s="857"/>
      <c r="S99" s="857"/>
      <c r="T99" s="857"/>
      <c r="U99" s="598" t="str">
        <f>$I$35</f>
        <v>USD</v>
      </c>
      <c r="V99" s="5"/>
      <c r="W99" s="272"/>
      <c r="X99" s="675"/>
      <c r="Y99" s="675"/>
      <c r="Z99" s="675"/>
      <c r="AA99" s="675"/>
      <c r="AB99" s="675"/>
      <c r="AC99" s="675"/>
      <c r="AD99" s="675"/>
      <c r="AE99" s="675"/>
      <c r="AF99" s="675"/>
      <c r="AG99" s="675"/>
      <c r="AH99" s="675"/>
      <c r="AI99" s="675"/>
      <c r="AJ99" s="675"/>
      <c r="AK99" s="675"/>
      <c r="AL99" s="675"/>
      <c r="AM99" s="675"/>
      <c r="AN99" s="675"/>
      <c r="AO99" s="675"/>
      <c r="AP99" s="675"/>
      <c r="AQ99" s="675"/>
      <c r="AR99" s="675"/>
      <c r="AS99" s="339"/>
    </row>
    <row r="100" spans="1:45" ht="20.25" customHeight="1" x14ac:dyDescent="0.15">
      <c r="A100" s="647"/>
      <c r="B100" s="478"/>
      <c r="C100" s="648" t="s">
        <v>301</v>
      </c>
      <c r="D100" s="471"/>
      <c r="E100" s="333"/>
      <c r="F100" s="590" t="str">
        <f>IF(AND(コントロール!K9=FALSE,コントロール!K10=FALSE),"",IF(コントロール!K9=TRUE,"記入要→","記入不要"))</f>
        <v/>
      </c>
      <c r="G100" s="859"/>
      <c r="H100" s="859"/>
      <c r="I100" s="474"/>
      <c r="J100" s="471"/>
      <c r="K100" s="333"/>
      <c r="L100" s="590" t="str">
        <f>IF(AND(コントロール!L9=FALSE,コントロール!L10=FALSE),"",IF(コントロール!L9=TRUE,"記入要→","記入不要"))</f>
        <v/>
      </c>
      <c r="M100" s="859"/>
      <c r="N100" s="859"/>
      <c r="O100" s="474"/>
      <c r="P100" s="471"/>
      <c r="Q100" s="333"/>
      <c r="R100" s="590" t="str">
        <f>IF(AND(コントロール!M9=FALSE,コントロール!M10=FALSE),"",IF(コントロール!M9=TRUE,"記入要→","記入不要"))</f>
        <v/>
      </c>
      <c r="S100" s="859"/>
      <c r="T100" s="859"/>
      <c r="U100" s="474"/>
      <c r="V100" s="5"/>
      <c r="W100" s="287" t="s">
        <v>936</v>
      </c>
      <c r="X100" s="339"/>
      <c r="Y100" s="339"/>
      <c r="Z100" s="339"/>
      <c r="AA100" s="339"/>
      <c r="AB100" s="339"/>
      <c r="AC100" s="339"/>
      <c r="AD100" s="339"/>
      <c r="AE100" s="339"/>
      <c r="AF100" s="339"/>
      <c r="AG100" s="339"/>
      <c r="AH100" s="339"/>
      <c r="AI100" s="339"/>
      <c r="AJ100" s="339"/>
      <c r="AK100" s="339"/>
      <c r="AL100" s="339"/>
      <c r="AM100" s="339"/>
      <c r="AN100" s="339"/>
      <c r="AO100" s="339"/>
      <c r="AP100" s="339"/>
      <c r="AQ100" s="339"/>
      <c r="AR100" s="339"/>
      <c r="AS100" s="339"/>
    </row>
    <row r="101" spans="1:45" ht="20.25" customHeight="1" x14ac:dyDescent="0.15">
      <c r="A101" s="649"/>
      <c r="B101" s="650"/>
      <c r="C101" s="651" t="s">
        <v>302</v>
      </c>
      <c r="D101" s="591"/>
      <c r="E101" s="534" t="s">
        <v>160</v>
      </c>
      <c r="F101" s="866" t="str">
        <f>IF(コントロール!K9=TRUE,ROUNDDOWN(F99*G100,0),"－－－－")</f>
        <v>－－－－</v>
      </c>
      <c r="G101" s="866"/>
      <c r="H101" s="866"/>
      <c r="I101" s="537" t="s">
        <v>24</v>
      </c>
      <c r="J101" s="591"/>
      <c r="K101" s="534" t="s">
        <v>160</v>
      </c>
      <c r="L101" s="866" t="str">
        <f>IF(コントロール!L9=TRUE,ROUNDDOWN(L99*M100,0),"－－－－")</f>
        <v>－－－－</v>
      </c>
      <c r="M101" s="866"/>
      <c r="N101" s="866"/>
      <c r="O101" s="537" t="s">
        <v>24</v>
      </c>
      <c r="P101" s="591"/>
      <c r="Q101" s="534" t="s">
        <v>160</v>
      </c>
      <c r="R101" s="866" t="str">
        <f>IF(コントロール!M9=TRUE,ROUNDDOWN(R99*S100,0),"－－－－")</f>
        <v>－－－－</v>
      </c>
      <c r="S101" s="866"/>
      <c r="T101" s="866"/>
      <c r="U101" s="537" t="s">
        <v>24</v>
      </c>
      <c r="V101" s="5"/>
      <c r="W101" s="272"/>
      <c r="X101" s="675" t="s">
        <v>952</v>
      </c>
      <c r="Y101" s="675"/>
      <c r="Z101" s="675"/>
      <c r="AA101" s="675"/>
      <c r="AB101" s="675"/>
      <c r="AC101" s="675"/>
      <c r="AD101" s="675"/>
      <c r="AE101" s="675"/>
      <c r="AF101" s="675"/>
      <c r="AG101" s="675"/>
      <c r="AH101" s="675"/>
      <c r="AI101" s="675"/>
      <c r="AJ101" s="675"/>
      <c r="AK101" s="675"/>
      <c r="AL101" s="675"/>
      <c r="AM101" s="675"/>
      <c r="AN101" s="675"/>
      <c r="AO101" s="675"/>
      <c r="AP101" s="675"/>
      <c r="AQ101" s="675"/>
      <c r="AR101" s="675"/>
      <c r="AS101" s="675"/>
    </row>
    <row r="102" spans="1:45" ht="21" customHeight="1" x14ac:dyDescent="0.15">
      <c r="A102" s="853" t="s">
        <v>268</v>
      </c>
      <c r="B102" s="854"/>
      <c r="C102" s="855"/>
      <c r="D102" s="384"/>
      <c r="E102" s="384"/>
      <c r="F102" s="384"/>
      <c r="G102" s="384"/>
      <c r="H102" s="384"/>
      <c r="I102" s="413"/>
      <c r="J102" s="384"/>
      <c r="K102" s="384"/>
      <c r="L102" s="384"/>
      <c r="M102" s="384"/>
      <c r="N102" s="384"/>
      <c r="O102" s="413"/>
      <c r="P102" s="384"/>
      <c r="Q102" s="384"/>
      <c r="R102" s="384"/>
      <c r="S102" s="384"/>
      <c r="T102" s="384"/>
      <c r="U102" s="413"/>
      <c r="V102" s="5"/>
      <c r="W102" s="272"/>
      <c r="X102" s="675"/>
      <c r="Y102" s="675"/>
      <c r="Z102" s="675"/>
      <c r="AA102" s="675"/>
      <c r="AB102" s="675"/>
      <c r="AC102" s="675"/>
      <c r="AD102" s="675"/>
      <c r="AE102" s="675"/>
      <c r="AF102" s="675"/>
      <c r="AG102" s="675"/>
      <c r="AH102" s="675"/>
      <c r="AI102" s="675"/>
      <c r="AJ102" s="675"/>
      <c r="AK102" s="675"/>
      <c r="AL102" s="675"/>
      <c r="AM102" s="675"/>
      <c r="AN102" s="675"/>
      <c r="AO102" s="675"/>
      <c r="AP102" s="675"/>
      <c r="AQ102" s="675"/>
      <c r="AR102" s="675"/>
      <c r="AS102" s="675"/>
    </row>
    <row r="103" spans="1:45" ht="20.25" customHeight="1" x14ac:dyDescent="0.15">
      <c r="A103" s="838" t="str">
        <f>IF(コントロール!$D$2=TRUE,""," 該当株式数")</f>
        <v xml:space="preserve"> 該当株式数</v>
      </c>
      <c r="B103" s="839"/>
      <c r="C103" s="840"/>
      <c r="D103" s="867" t="str">
        <f>IF(コントロール!$D$2=TRUE,"",IF(AND(コントロール!K$9=FALSE,コントロール!K$10=FALSE),"","記入要→"))</f>
        <v/>
      </c>
      <c r="E103" s="868"/>
      <c r="F103" s="860">
        <v>100</v>
      </c>
      <c r="G103" s="860"/>
      <c r="H103" s="860"/>
      <c r="I103" s="540" t="s">
        <v>147</v>
      </c>
      <c r="J103" s="867" t="str">
        <f>IF(コントロール!$D$2=TRUE,"",IF(AND(コントロール!L$9=FALSE,コントロール!L$10=FALSE),"","記入要→"))</f>
        <v/>
      </c>
      <c r="K103" s="868"/>
      <c r="L103" s="860"/>
      <c r="M103" s="860"/>
      <c r="N103" s="860"/>
      <c r="O103" s="540" t="s">
        <v>147</v>
      </c>
      <c r="P103" s="867" t="str">
        <f>IF(コントロール!$D$2=TRUE,"",IF(AND(コントロール!M$9=FALSE,コントロール!M$10=FALSE),"","記入要→"))</f>
        <v/>
      </c>
      <c r="Q103" s="868"/>
      <c r="R103" s="860"/>
      <c r="S103" s="860"/>
      <c r="T103" s="860"/>
      <c r="U103" s="540" t="s">
        <v>147</v>
      </c>
      <c r="V103" s="5"/>
      <c r="W103" s="287" t="s">
        <v>942</v>
      </c>
      <c r="X103" s="21"/>
      <c r="Y103" s="24"/>
      <c r="Z103" s="24"/>
      <c r="AA103" s="24"/>
      <c r="AB103" s="24"/>
      <c r="AC103" s="24"/>
      <c r="AD103" s="24"/>
      <c r="AE103" s="24"/>
      <c r="AF103" s="24"/>
      <c r="AG103" s="24"/>
      <c r="AH103" s="24"/>
      <c r="AI103" s="24"/>
      <c r="AJ103" s="24"/>
      <c r="AK103" s="24"/>
      <c r="AL103" s="24"/>
      <c r="AM103" s="24"/>
      <c r="AN103" s="24"/>
      <c r="AO103" s="24"/>
      <c r="AP103" s="24"/>
      <c r="AQ103" s="24"/>
      <c r="AR103" s="24"/>
      <c r="AS103" s="24"/>
    </row>
    <row r="104" spans="1:45" ht="20.25" customHeight="1" x14ac:dyDescent="0.15">
      <c r="A104" s="652" t="s">
        <v>269</v>
      </c>
      <c r="B104" s="475"/>
      <c r="C104" s="653"/>
      <c r="D104" s="876"/>
      <c r="E104" s="877"/>
      <c r="F104" s="877"/>
      <c r="G104" s="877"/>
      <c r="H104" s="877"/>
      <c r="I104" s="878"/>
      <c r="J104" s="876"/>
      <c r="K104" s="877"/>
      <c r="L104" s="877"/>
      <c r="M104" s="877"/>
      <c r="N104" s="877"/>
      <c r="O104" s="878"/>
      <c r="P104" s="876"/>
      <c r="Q104" s="877"/>
      <c r="R104" s="877"/>
      <c r="S104" s="877"/>
      <c r="T104" s="877"/>
      <c r="U104" s="878"/>
      <c r="V104" s="5"/>
      <c r="W104" s="272"/>
      <c r="X104" s="675" t="s">
        <v>737</v>
      </c>
      <c r="Y104" s="675"/>
      <c r="Z104" s="675"/>
      <c r="AA104" s="675"/>
      <c r="AB104" s="675"/>
      <c r="AC104" s="675"/>
      <c r="AD104" s="675"/>
      <c r="AE104" s="675"/>
      <c r="AF104" s="675"/>
      <c r="AG104" s="675"/>
      <c r="AH104" s="675"/>
      <c r="AI104" s="675"/>
      <c r="AJ104" s="675"/>
      <c r="AK104" s="675"/>
      <c r="AL104" s="675"/>
      <c r="AM104" s="675"/>
      <c r="AN104" s="675"/>
      <c r="AO104" s="675"/>
      <c r="AP104" s="675"/>
      <c r="AQ104" s="675"/>
      <c r="AR104" s="675"/>
      <c r="AS104" s="675"/>
    </row>
    <row r="105" spans="1:45" ht="20.25" customHeight="1" x14ac:dyDescent="0.15">
      <c r="A105" s="654"/>
      <c r="B105" s="486"/>
      <c r="C105" s="655"/>
      <c r="D105" s="879"/>
      <c r="E105" s="880"/>
      <c r="F105" s="880"/>
      <c r="G105" s="880"/>
      <c r="H105" s="880"/>
      <c r="I105" s="881"/>
      <c r="J105" s="879"/>
      <c r="K105" s="880"/>
      <c r="L105" s="880"/>
      <c r="M105" s="880"/>
      <c r="N105" s="880"/>
      <c r="O105" s="881"/>
      <c r="P105" s="879"/>
      <c r="Q105" s="880"/>
      <c r="R105" s="880"/>
      <c r="S105" s="880"/>
      <c r="T105" s="880"/>
      <c r="U105" s="881"/>
      <c r="V105" s="5"/>
      <c r="W105" s="272"/>
      <c r="X105" s="675"/>
      <c r="Y105" s="675"/>
      <c r="Z105" s="675"/>
      <c r="AA105" s="675"/>
      <c r="AB105" s="675"/>
      <c r="AC105" s="675"/>
      <c r="AD105" s="675"/>
      <c r="AE105" s="675"/>
      <c r="AF105" s="675"/>
      <c r="AG105" s="675"/>
      <c r="AH105" s="675"/>
      <c r="AI105" s="675"/>
      <c r="AJ105" s="675"/>
      <c r="AK105" s="675"/>
      <c r="AL105" s="675"/>
      <c r="AM105" s="675"/>
      <c r="AN105" s="675"/>
      <c r="AO105" s="675"/>
      <c r="AP105" s="675"/>
      <c r="AQ105" s="675"/>
      <c r="AR105" s="675"/>
      <c r="AS105" s="675"/>
    </row>
    <row r="106" spans="1:45" ht="20.25" customHeight="1" x14ac:dyDescent="0.15">
      <c r="A106" s="649"/>
      <c r="B106" s="656"/>
      <c r="C106" s="657"/>
      <c r="D106" s="882"/>
      <c r="E106" s="883"/>
      <c r="F106" s="883"/>
      <c r="G106" s="883"/>
      <c r="H106" s="883"/>
      <c r="I106" s="884"/>
      <c r="J106" s="882"/>
      <c r="K106" s="883"/>
      <c r="L106" s="883"/>
      <c r="M106" s="883"/>
      <c r="N106" s="883"/>
      <c r="O106" s="884"/>
      <c r="P106" s="882"/>
      <c r="Q106" s="883"/>
      <c r="R106" s="883"/>
      <c r="S106" s="883"/>
      <c r="T106" s="883"/>
      <c r="U106" s="884"/>
      <c r="V106" s="5"/>
      <c r="W106" s="272"/>
      <c r="X106" s="25"/>
      <c r="Y106" s="25"/>
      <c r="Z106" s="25"/>
      <c r="AA106" s="25"/>
      <c r="AB106" s="25"/>
      <c r="AC106" s="25"/>
      <c r="AD106" s="317" t="s">
        <v>218</v>
      </c>
      <c r="AE106" s="319" t="s">
        <v>862</v>
      </c>
      <c r="AF106" s="25"/>
      <c r="AG106" s="25"/>
      <c r="AH106" s="25"/>
      <c r="AI106" s="25"/>
      <c r="AJ106" s="25"/>
      <c r="AK106" s="25"/>
      <c r="AL106" s="25"/>
      <c r="AM106" s="25"/>
      <c r="AN106" s="25"/>
      <c r="AO106" s="25"/>
      <c r="AP106" s="25"/>
      <c r="AQ106" s="25"/>
      <c r="AR106" s="25"/>
      <c r="AS106" s="25"/>
    </row>
    <row r="107" spans="1:45" ht="20.25" customHeight="1" x14ac:dyDescent="0.15">
      <c r="A107" s="5"/>
      <c r="B107" s="5"/>
      <c r="C107" s="5"/>
      <c r="D107" s="5"/>
      <c r="E107" s="5"/>
      <c r="F107" s="5"/>
      <c r="G107" s="5"/>
      <c r="H107" s="5"/>
      <c r="I107" s="5"/>
      <c r="J107" s="5"/>
      <c r="K107" s="5"/>
      <c r="L107" s="5"/>
      <c r="M107" s="5"/>
      <c r="N107" s="5"/>
      <c r="O107" s="5"/>
      <c r="P107" s="5"/>
      <c r="Q107" s="5"/>
      <c r="R107" s="5"/>
      <c r="S107" s="5"/>
      <c r="T107" s="5"/>
      <c r="U107" s="5"/>
      <c r="V107" s="5"/>
      <c r="W107" s="272"/>
      <c r="X107" s="944" t="s">
        <v>261</v>
      </c>
      <c r="Y107" s="944"/>
      <c r="Z107" s="944"/>
      <c r="AA107" s="944"/>
      <c r="AB107" s="944"/>
      <c r="AC107" s="944"/>
      <c r="AD107" s="944"/>
      <c r="AE107" s="944"/>
      <c r="AF107" s="944"/>
      <c r="AG107" s="944"/>
      <c r="AH107" s="944"/>
      <c r="AI107" s="944"/>
      <c r="AJ107" s="944"/>
      <c r="AK107" s="944"/>
      <c r="AL107" s="944"/>
      <c r="AM107" s="944"/>
      <c r="AN107" s="944"/>
      <c r="AO107" s="944"/>
      <c r="AP107" s="944"/>
      <c r="AQ107" s="944"/>
      <c r="AR107" s="944"/>
      <c r="AS107" s="24"/>
    </row>
    <row r="108" spans="1:45" ht="20.25" customHeight="1" x14ac:dyDescent="0.15">
      <c r="A108" s="841" t="s">
        <v>266</v>
      </c>
      <c r="B108" s="842"/>
      <c r="C108" s="843"/>
      <c r="D108" s="861" t="s">
        <v>179</v>
      </c>
      <c r="E108" s="862"/>
      <c r="F108" s="862"/>
      <c r="G108" s="862"/>
      <c r="H108" s="862"/>
      <c r="I108" s="863"/>
      <c r="J108" s="861" t="s">
        <v>180</v>
      </c>
      <c r="K108" s="862"/>
      <c r="L108" s="862"/>
      <c r="M108" s="862"/>
      <c r="N108" s="862"/>
      <c r="O108" s="863"/>
      <c r="P108" s="861" t="s">
        <v>181</v>
      </c>
      <c r="Q108" s="862"/>
      <c r="R108" s="862"/>
      <c r="S108" s="862"/>
      <c r="T108" s="862"/>
      <c r="U108" s="863"/>
      <c r="V108" s="5"/>
      <c r="W108" s="272"/>
      <c r="X108" s="3"/>
      <c r="Y108" s="5"/>
      <c r="Z108" s="5"/>
      <c r="AA108" s="5"/>
      <c r="AB108" s="5"/>
      <c r="AC108" s="5"/>
      <c r="AD108" s="5"/>
      <c r="AE108" s="5"/>
      <c r="AF108" s="291" t="s">
        <v>262</v>
      </c>
      <c r="AG108" s="321" t="s">
        <v>959</v>
      </c>
      <c r="AH108" s="5"/>
      <c r="AI108" s="5"/>
      <c r="AJ108" s="5"/>
      <c r="AK108" s="5"/>
      <c r="AL108" s="5"/>
      <c r="AM108" s="5"/>
      <c r="AN108" s="5"/>
      <c r="AO108" s="5"/>
      <c r="AP108" s="5"/>
      <c r="AQ108" s="5"/>
      <c r="AR108" s="5"/>
      <c r="AS108" s="24"/>
    </row>
    <row r="109" spans="1:45" ht="20.25" customHeight="1" x14ac:dyDescent="0.15">
      <c r="A109" s="850" t="s">
        <v>853</v>
      </c>
      <c r="B109" s="851"/>
      <c r="C109" s="852"/>
      <c r="D109" s="864" t="s">
        <v>168</v>
      </c>
      <c r="E109" s="865"/>
      <c r="F109" s="856"/>
      <c r="G109" s="856"/>
      <c r="H109" s="856"/>
      <c r="I109" s="588"/>
      <c r="J109" s="864" t="s">
        <v>168</v>
      </c>
      <c r="K109" s="865"/>
      <c r="L109" s="856"/>
      <c r="M109" s="856"/>
      <c r="N109" s="856"/>
      <c r="O109" s="588"/>
      <c r="P109" s="864" t="s">
        <v>168</v>
      </c>
      <c r="Q109" s="865"/>
      <c r="R109" s="856"/>
      <c r="S109" s="856"/>
      <c r="T109" s="856"/>
      <c r="U109" s="588"/>
      <c r="V109" s="5"/>
      <c r="W109" s="272"/>
      <c r="X109" s="25"/>
      <c r="Y109" s="25"/>
      <c r="Z109" s="25"/>
      <c r="AA109" s="25"/>
      <c r="AB109" s="25"/>
      <c r="AC109" s="25"/>
      <c r="AD109" s="25"/>
      <c r="AE109" s="25"/>
      <c r="AF109" s="25"/>
      <c r="AG109" s="25"/>
      <c r="AH109" s="25"/>
      <c r="AI109" s="25"/>
      <c r="AJ109" s="25"/>
      <c r="AK109" s="25"/>
      <c r="AL109" s="25"/>
      <c r="AM109" s="25"/>
      <c r="AN109" s="25"/>
      <c r="AO109" s="25"/>
      <c r="AP109" s="25"/>
      <c r="AQ109" s="25"/>
      <c r="AR109" s="25"/>
      <c r="AS109" s="25"/>
    </row>
    <row r="110" spans="1:45" ht="20.25" customHeight="1" x14ac:dyDescent="0.15">
      <c r="A110" s="838" t="s">
        <v>267</v>
      </c>
      <c r="B110" s="839"/>
      <c r="C110" s="840"/>
      <c r="D110" s="430"/>
      <c r="E110" s="381"/>
      <c r="F110" s="381"/>
      <c r="G110" s="381"/>
      <c r="H110" s="381"/>
      <c r="I110" s="431"/>
      <c r="J110" s="430"/>
      <c r="K110" s="381"/>
      <c r="L110" s="381"/>
      <c r="M110" s="381"/>
      <c r="N110" s="381"/>
      <c r="O110" s="431"/>
      <c r="P110" s="430"/>
      <c r="Q110" s="381"/>
      <c r="R110" s="381"/>
      <c r="S110" s="381"/>
      <c r="T110" s="381"/>
      <c r="U110" s="431"/>
      <c r="V110" s="5"/>
      <c r="W110" s="874" t="s">
        <v>943</v>
      </c>
      <c r="X110" s="875"/>
      <c r="Y110" s="875"/>
      <c r="Z110" s="875"/>
      <c r="AA110" s="875"/>
      <c r="AB110" s="875"/>
      <c r="AC110" s="875"/>
      <c r="AD110" s="875"/>
      <c r="AE110" s="20"/>
      <c r="AF110" s="20"/>
      <c r="AG110" s="20"/>
      <c r="AH110" s="20"/>
      <c r="AI110" s="20"/>
      <c r="AJ110" s="20"/>
      <c r="AK110" s="20"/>
      <c r="AL110" s="20"/>
      <c r="AM110" s="20"/>
      <c r="AN110" s="20"/>
      <c r="AO110" s="20"/>
      <c r="AP110" s="20"/>
      <c r="AQ110" s="20"/>
      <c r="AR110" s="20"/>
      <c r="AS110" s="24"/>
    </row>
    <row r="111" spans="1:45" ht="20.25" customHeight="1" x14ac:dyDescent="0.15">
      <c r="A111" s="647"/>
      <c r="B111" s="478"/>
      <c r="C111" s="648" t="s">
        <v>209</v>
      </c>
      <c r="D111" s="471"/>
      <c r="E111" s="589"/>
      <c r="F111" s="933"/>
      <c r="G111" s="933"/>
      <c r="H111" s="933"/>
      <c r="I111" s="598" t="str">
        <f>$I$35</f>
        <v>USD</v>
      </c>
      <c r="J111" s="471"/>
      <c r="K111" s="589"/>
      <c r="L111" s="933"/>
      <c r="M111" s="933"/>
      <c r="N111" s="933"/>
      <c r="O111" s="598" t="str">
        <f>$I$35</f>
        <v>USD</v>
      </c>
      <c r="P111" s="471"/>
      <c r="Q111" s="589"/>
      <c r="R111" s="933"/>
      <c r="S111" s="933"/>
      <c r="T111" s="933"/>
      <c r="U111" s="598" t="str">
        <f>$I$35</f>
        <v>USD</v>
      </c>
      <c r="V111" s="5"/>
      <c r="W111" s="874"/>
      <c r="X111" s="875"/>
      <c r="Y111" s="875"/>
      <c r="Z111" s="875"/>
      <c r="AA111" s="875"/>
      <c r="AB111" s="875"/>
      <c r="AC111" s="875"/>
      <c r="AD111" s="875"/>
      <c r="AE111" s="20"/>
      <c r="AF111" s="20"/>
      <c r="AG111" s="20"/>
      <c r="AH111" s="20"/>
      <c r="AI111" s="20"/>
      <c r="AJ111" s="20"/>
      <c r="AK111" s="20"/>
      <c r="AL111" s="20"/>
      <c r="AM111" s="20"/>
      <c r="AN111" s="20"/>
      <c r="AO111" s="20"/>
      <c r="AP111" s="20"/>
      <c r="AQ111" s="20"/>
      <c r="AR111" s="20"/>
      <c r="AS111" s="24"/>
    </row>
    <row r="112" spans="1:45" ht="20.25" customHeight="1" x14ac:dyDescent="0.15">
      <c r="A112" s="647"/>
      <c r="B112" s="478"/>
      <c r="C112" s="648" t="s">
        <v>301</v>
      </c>
      <c r="D112" s="471"/>
      <c r="E112" s="333"/>
      <c r="F112" s="590" t="str">
        <f>IF(AND(コントロール!N9=FALSE,コントロール!N10=FALSE),"",IF(コントロール!N9=TRUE,"記入要→","記入不要"))</f>
        <v/>
      </c>
      <c r="G112" s="859"/>
      <c r="H112" s="859"/>
      <c r="I112" s="474"/>
      <c r="J112" s="471"/>
      <c r="K112" s="333"/>
      <c r="L112" s="590" t="str">
        <f>IF(AND(コントロール!O9=FALSE,コントロール!O10=FALSE),"",IF(コントロール!O9=TRUE,"記入要→","記入不要"))</f>
        <v/>
      </c>
      <c r="M112" s="859"/>
      <c r="N112" s="859"/>
      <c r="O112" s="474"/>
      <c r="P112" s="471"/>
      <c r="Q112" s="333"/>
      <c r="R112" s="590" t="str">
        <f>IF(AND(コントロール!P9=FALSE,コントロール!P10=FALSE),"",IF(コントロール!P9=TRUE,"記入要→","記入不要"))</f>
        <v/>
      </c>
      <c r="S112" s="859"/>
      <c r="T112" s="859"/>
      <c r="U112" s="474"/>
      <c r="V112" s="5"/>
      <c r="W112" s="287"/>
      <c r="X112" s="21"/>
      <c r="Y112" s="20"/>
      <c r="Z112" s="20"/>
      <c r="AA112" s="20"/>
      <c r="AB112" s="20"/>
      <c r="AC112" s="20"/>
      <c r="AD112" s="20"/>
      <c r="AE112" s="20"/>
      <c r="AF112" s="20"/>
      <c r="AG112" s="20"/>
      <c r="AH112" s="20"/>
      <c r="AI112" s="20"/>
      <c r="AJ112" s="20"/>
      <c r="AK112" s="20"/>
      <c r="AL112" s="20"/>
      <c r="AM112" s="20"/>
      <c r="AN112" s="20"/>
      <c r="AO112" s="20"/>
      <c r="AP112" s="20"/>
      <c r="AQ112" s="20"/>
      <c r="AR112" s="20"/>
      <c r="AS112" s="24"/>
    </row>
    <row r="113" spans="1:45" ht="20.25" customHeight="1" x14ac:dyDescent="0.15">
      <c r="A113" s="649"/>
      <c r="B113" s="650"/>
      <c r="C113" s="651" t="s">
        <v>302</v>
      </c>
      <c r="D113" s="591"/>
      <c r="E113" s="534" t="s">
        <v>160</v>
      </c>
      <c r="F113" s="866" t="str">
        <f>IF(コントロール!N9=TRUE,ROUNDDOWN(F111*G112,0),"－－－－")</f>
        <v>－－－－</v>
      </c>
      <c r="G113" s="866"/>
      <c r="H113" s="866"/>
      <c r="I113" s="537" t="s">
        <v>24</v>
      </c>
      <c r="J113" s="591"/>
      <c r="K113" s="534" t="s">
        <v>160</v>
      </c>
      <c r="L113" s="866" t="str">
        <f>IF(コントロール!O9=TRUE,ROUNDDOWN(L111*M112,0),"－－－－")</f>
        <v>－－－－</v>
      </c>
      <c r="M113" s="866"/>
      <c r="N113" s="866"/>
      <c r="O113" s="537" t="s">
        <v>24</v>
      </c>
      <c r="P113" s="591"/>
      <c r="Q113" s="534" t="s">
        <v>160</v>
      </c>
      <c r="R113" s="866" t="str">
        <f>IF(コントロール!P9=TRUE,ROUNDDOWN(R111*S112,0),"－－－－")</f>
        <v>－－－－</v>
      </c>
      <c r="S113" s="866"/>
      <c r="T113" s="866"/>
      <c r="U113" s="537" t="s">
        <v>24</v>
      </c>
      <c r="V113" s="5"/>
      <c r="W113" s="272"/>
      <c r="X113" s="21"/>
      <c r="Y113" s="20"/>
      <c r="Z113" s="20"/>
      <c r="AA113" s="20"/>
      <c r="AB113" s="20"/>
      <c r="AC113" s="20"/>
      <c r="AD113" s="20"/>
      <c r="AE113" s="20"/>
      <c r="AF113" s="20"/>
      <c r="AG113" s="20"/>
      <c r="AH113" s="20"/>
      <c r="AI113" s="20"/>
      <c r="AJ113" s="20"/>
      <c r="AK113" s="20"/>
      <c r="AL113" s="20"/>
      <c r="AM113" s="20"/>
      <c r="AN113" s="20"/>
      <c r="AO113" s="20"/>
      <c r="AP113" s="20"/>
      <c r="AQ113" s="20"/>
      <c r="AR113" s="20"/>
      <c r="AS113" s="24"/>
    </row>
    <row r="114" spans="1:45" ht="21" customHeight="1" x14ac:dyDescent="0.15">
      <c r="A114" s="853" t="s">
        <v>268</v>
      </c>
      <c r="B114" s="854"/>
      <c r="C114" s="855"/>
      <c r="D114" s="384"/>
      <c r="E114" s="384"/>
      <c r="F114" s="384"/>
      <c r="G114" s="384"/>
      <c r="H114" s="384"/>
      <c r="I114" s="413"/>
      <c r="J114" s="384"/>
      <c r="K114" s="384"/>
      <c r="L114" s="384"/>
      <c r="M114" s="384"/>
      <c r="N114" s="384"/>
      <c r="O114" s="413"/>
      <c r="P114" s="384"/>
      <c r="Q114" s="384"/>
      <c r="R114" s="384"/>
      <c r="S114" s="384"/>
      <c r="T114" s="384"/>
      <c r="U114" s="413"/>
      <c r="V114" s="5"/>
      <c r="W114" s="272"/>
      <c r="X114" s="21"/>
      <c r="Y114" s="24"/>
      <c r="Z114" s="24"/>
      <c r="AA114" s="25"/>
      <c r="AB114" s="25"/>
      <c r="AC114" s="25"/>
      <c r="AD114" s="20"/>
      <c r="AE114" s="20"/>
      <c r="AF114" s="20"/>
      <c r="AG114" s="20"/>
      <c r="AH114" s="20"/>
      <c r="AI114" s="20"/>
      <c r="AJ114" s="20"/>
      <c r="AK114" s="20"/>
      <c r="AL114" s="20"/>
      <c r="AM114" s="20"/>
      <c r="AN114" s="20"/>
      <c r="AO114" s="20"/>
      <c r="AP114" s="20"/>
      <c r="AQ114" s="20"/>
      <c r="AR114" s="20"/>
      <c r="AS114" s="24"/>
    </row>
    <row r="115" spans="1:45" ht="20.25" customHeight="1" x14ac:dyDescent="0.15">
      <c r="A115" s="838" t="str">
        <f>IF(コントロール!$D$2=TRUE,""," 該当株式数")</f>
        <v xml:space="preserve"> 該当株式数</v>
      </c>
      <c r="B115" s="839"/>
      <c r="C115" s="840"/>
      <c r="D115" s="867" t="str">
        <f>IF(コントロール!$D$2=TRUE,"",IF(AND(コントロール!N$9=FALSE,コントロール!N$10=FALSE),"","記入要→"))</f>
        <v/>
      </c>
      <c r="E115" s="868"/>
      <c r="F115" s="860"/>
      <c r="G115" s="860"/>
      <c r="H115" s="860"/>
      <c r="I115" s="540" t="s">
        <v>147</v>
      </c>
      <c r="J115" s="867" t="str">
        <f>IF(コントロール!$D$2=TRUE,"",IF(AND(コントロール!O$9=FALSE,コントロール!O$10=FALSE),"","記入要→"))</f>
        <v/>
      </c>
      <c r="K115" s="868"/>
      <c r="L115" s="860"/>
      <c r="M115" s="860"/>
      <c r="N115" s="860"/>
      <c r="O115" s="540" t="s">
        <v>147</v>
      </c>
      <c r="P115" s="867" t="str">
        <f>IF(コントロール!$D$2=TRUE,"",IF(AND(コントロール!P$9=FALSE,コントロール!P$10=FALSE),"","記入要→"))</f>
        <v/>
      </c>
      <c r="Q115" s="868"/>
      <c r="R115" s="860"/>
      <c r="S115" s="860"/>
      <c r="T115" s="860"/>
      <c r="U115" s="540" t="s">
        <v>147</v>
      </c>
      <c r="V115" s="5"/>
      <c r="W115" s="272"/>
      <c r="X115" s="290" t="s">
        <v>250</v>
      </c>
      <c r="Y115" s="20"/>
      <c r="Z115" s="20"/>
      <c r="AA115" s="20"/>
      <c r="AB115" s="20"/>
      <c r="AC115" s="20"/>
      <c r="AD115" s="20"/>
      <c r="AE115" s="20"/>
      <c r="AF115" s="20"/>
      <c r="AG115" s="20"/>
      <c r="AH115" s="20"/>
      <c r="AI115" s="20"/>
      <c r="AJ115" s="20"/>
      <c r="AK115" s="20"/>
      <c r="AL115" s="20"/>
      <c r="AM115" s="20"/>
      <c r="AN115" s="20"/>
      <c r="AO115" s="20"/>
      <c r="AP115" s="20"/>
      <c r="AQ115" s="20"/>
      <c r="AR115" s="20"/>
      <c r="AS115" s="24"/>
    </row>
    <row r="116" spans="1:45" ht="20.25" customHeight="1" x14ac:dyDescent="0.15">
      <c r="A116" s="652" t="s">
        <v>269</v>
      </c>
      <c r="B116" s="475"/>
      <c r="C116" s="653"/>
      <c r="D116" s="876"/>
      <c r="E116" s="877"/>
      <c r="F116" s="877"/>
      <c r="G116" s="877"/>
      <c r="H116" s="877"/>
      <c r="I116" s="878"/>
      <c r="J116" s="876"/>
      <c r="K116" s="877"/>
      <c r="L116" s="877"/>
      <c r="M116" s="877"/>
      <c r="N116" s="877"/>
      <c r="O116" s="878"/>
      <c r="P116" s="876"/>
      <c r="Q116" s="877"/>
      <c r="R116" s="877"/>
      <c r="S116" s="877"/>
      <c r="T116" s="877"/>
      <c r="U116" s="878"/>
      <c r="V116" s="5"/>
      <c r="W116" s="272"/>
      <c r="X116" s="21"/>
      <c r="Y116" s="24"/>
      <c r="Z116" s="24"/>
      <c r="AA116" s="25"/>
      <c r="AB116" s="25"/>
      <c r="AC116" s="20"/>
      <c r="AD116" s="20"/>
      <c r="AE116" s="20"/>
      <c r="AF116" s="20"/>
      <c r="AG116" s="20"/>
      <c r="AH116" s="20"/>
      <c r="AI116" s="20"/>
      <c r="AJ116" s="20"/>
      <c r="AK116" s="20"/>
      <c r="AL116" s="20"/>
      <c r="AM116" s="20"/>
      <c r="AN116" s="20"/>
      <c r="AO116" s="20"/>
      <c r="AP116" s="20"/>
      <c r="AQ116" s="20"/>
      <c r="AR116" s="20"/>
      <c r="AS116" s="24"/>
    </row>
    <row r="117" spans="1:45" ht="20.25" customHeight="1" x14ac:dyDescent="0.15">
      <c r="A117" s="654"/>
      <c r="B117" s="486"/>
      <c r="C117" s="655"/>
      <c r="D117" s="879"/>
      <c r="E117" s="880"/>
      <c r="F117" s="880"/>
      <c r="G117" s="880"/>
      <c r="H117" s="880"/>
      <c r="I117" s="881"/>
      <c r="J117" s="879"/>
      <c r="K117" s="880"/>
      <c r="L117" s="880"/>
      <c r="M117" s="880"/>
      <c r="N117" s="880"/>
      <c r="O117" s="881"/>
      <c r="P117" s="879"/>
      <c r="Q117" s="880"/>
      <c r="R117" s="880"/>
      <c r="S117" s="880"/>
      <c r="T117" s="880"/>
      <c r="U117" s="881"/>
      <c r="V117" s="5"/>
      <c r="W117" s="272"/>
      <c r="X117" s="675" t="s">
        <v>303</v>
      </c>
      <c r="Y117" s="675"/>
      <c r="Z117" s="675"/>
      <c r="AA117" s="675"/>
      <c r="AB117" s="675"/>
      <c r="AC117" s="675"/>
      <c r="AD117" s="675"/>
      <c r="AE117" s="675"/>
      <c r="AF117" s="675"/>
      <c r="AG117" s="675"/>
      <c r="AH117" s="675"/>
      <c r="AI117" s="675"/>
      <c r="AJ117" s="675"/>
      <c r="AK117" s="675"/>
      <c r="AL117" s="675"/>
      <c r="AM117" s="675"/>
      <c r="AN117" s="675"/>
      <c r="AO117" s="675"/>
      <c r="AP117" s="675"/>
      <c r="AQ117" s="675"/>
      <c r="AR117" s="675"/>
      <c r="AS117" s="675"/>
    </row>
    <row r="118" spans="1:45" ht="20.25" customHeight="1" x14ac:dyDescent="0.15">
      <c r="A118" s="649"/>
      <c r="B118" s="656"/>
      <c r="C118" s="657"/>
      <c r="D118" s="882"/>
      <c r="E118" s="883"/>
      <c r="F118" s="883"/>
      <c r="G118" s="883"/>
      <c r="H118" s="883"/>
      <c r="I118" s="884"/>
      <c r="J118" s="882"/>
      <c r="K118" s="883"/>
      <c r="L118" s="883"/>
      <c r="M118" s="883"/>
      <c r="N118" s="883"/>
      <c r="O118" s="884"/>
      <c r="P118" s="882"/>
      <c r="Q118" s="883"/>
      <c r="R118" s="883"/>
      <c r="S118" s="883"/>
      <c r="T118" s="883"/>
      <c r="U118" s="884"/>
      <c r="V118" s="5"/>
      <c r="W118" s="272"/>
      <c r="X118" s="675"/>
      <c r="Y118" s="675"/>
      <c r="Z118" s="675"/>
      <c r="AA118" s="675"/>
      <c r="AB118" s="675"/>
      <c r="AC118" s="675"/>
      <c r="AD118" s="675"/>
      <c r="AE118" s="675"/>
      <c r="AF118" s="675"/>
      <c r="AG118" s="675"/>
      <c r="AH118" s="675"/>
      <c r="AI118" s="675"/>
      <c r="AJ118" s="675"/>
      <c r="AK118" s="675"/>
      <c r="AL118" s="675"/>
      <c r="AM118" s="675"/>
      <c r="AN118" s="675"/>
      <c r="AO118" s="675"/>
      <c r="AP118" s="675"/>
      <c r="AQ118" s="675"/>
      <c r="AR118" s="675"/>
      <c r="AS118" s="675"/>
    </row>
    <row r="119" spans="1:45" ht="20.25" customHeight="1" x14ac:dyDescent="0.15">
      <c r="A119" s="5"/>
      <c r="B119" s="5"/>
      <c r="C119" s="5"/>
      <c r="D119" s="5"/>
      <c r="E119" s="5"/>
      <c r="F119" s="5"/>
      <c r="G119" s="5"/>
      <c r="H119" s="5"/>
      <c r="I119" s="5"/>
      <c r="J119" s="5"/>
      <c r="K119" s="5"/>
      <c r="L119" s="5"/>
      <c r="M119" s="5"/>
      <c r="N119" s="5"/>
      <c r="O119" s="5"/>
      <c r="P119" s="5"/>
      <c r="Q119" s="5"/>
      <c r="R119" s="5"/>
      <c r="S119" s="5"/>
      <c r="T119" s="5"/>
      <c r="U119" s="5"/>
      <c r="V119" s="5"/>
      <c r="W119" s="272"/>
      <c r="X119" s="675"/>
      <c r="Y119" s="675"/>
      <c r="Z119" s="675"/>
      <c r="AA119" s="675"/>
      <c r="AB119" s="675"/>
      <c r="AC119" s="675"/>
      <c r="AD119" s="675"/>
      <c r="AE119" s="675"/>
      <c r="AF119" s="675"/>
      <c r="AG119" s="675"/>
      <c r="AH119" s="675"/>
      <c r="AI119" s="675"/>
      <c r="AJ119" s="675"/>
      <c r="AK119" s="675"/>
      <c r="AL119" s="675"/>
      <c r="AM119" s="675"/>
      <c r="AN119" s="675"/>
      <c r="AO119" s="675"/>
      <c r="AP119" s="675"/>
      <c r="AQ119" s="675"/>
      <c r="AR119" s="675"/>
      <c r="AS119" s="675"/>
    </row>
    <row r="120" spans="1:45" ht="20.25" customHeight="1" x14ac:dyDescent="0.15">
      <c r="A120" s="841" t="s">
        <v>266</v>
      </c>
      <c r="B120" s="842"/>
      <c r="C120" s="843"/>
      <c r="D120" s="861" t="s">
        <v>182</v>
      </c>
      <c r="E120" s="862"/>
      <c r="F120" s="862"/>
      <c r="G120" s="862"/>
      <c r="H120" s="862"/>
      <c r="I120" s="863"/>
      <c r="J120" s="861" t="s">
        <v>183</v>
      </c>
      <c r="K120" s="862"/>
      <c r="L120" s="862"/>
      <c r="M120" s="862"/>
      <c r="N120" s="862"/>
      <c r="O120" s="863"/>
      <c r="P120" s="861" t="s">
        <v>184</v>
      </c>
      <c r="Q120" s="862"/>
      <c r="R120" s="862"/>
      <c r="S120" s="862"/>
      <c r="T120" s="862"/>
      <c r="U120" s="863"/>
      <c r="V120" s="5"/>
      <c r="W120" s="272"/>
      <c r="X120" s="675"/>
      <c r="Y120" s="675"/>
      <c r="Z120" s="675"/>
      <c r="AA120" s="675"/>
      <c r="AB120" s="675"/>
      <c r="AC120" s="675"/>
      <c r="AD120" s="675"/>
      <c r="AE120" s="675"/>
      <c r="AF120" s="675"/>
      <c r="AG120" s="675"/>
      <c r="AH120" s="675"/>
      <c r="AI120" s="675"/>
      <c r="AJ120" s="675"/>
      <c r="AK120" s="675"/>
      <c r="AL120" s="675"/>
      <c r="AM120" s="675"/>
      <c r="AN120" s="675"/>
      <c r="AO120" s="675"/>
      <c r="AP120" s="675"/>
      <c r="AQ120" s="675"/>
      <c r="AR120" s="675"/>
      <c r="AS120" s="675"/>
    </row>
    <row r="121" spans="1:45" ht="20.25" customHeight="1" x14ac:dyDescent="0.15">
      <c r="A121" s="850" t="s">
        <v>853</v>
      </c>
      <c r="B121" s="851"/>
      <c r="C121" s="852"/>
      <c r="D121" s="864" t="s">
        <v>168</v>
      </c>
      <c r="E121" s="865"/>
      <c r="F121" s="856"/>
      <c r="G121" s="856"/>
      <c r="H121" s="856"/>
      <c r="I121" s="588"/>
      <c r="J121" s="864" t="s">
        <v>168</v>
      </c>
      <c r="K121" s="865"/>
      <c r="L121" s="856"/>
      <c r="M121" s="856"/>
      <c r="N121" s="856"/>
      <c r="O121" s="588"/>
      <c r="P121" s="864" t="s">
        <v>168</v>
      </c>
      <c r="Q121" s="865"/>
      <c r="R121" s="856"/>
      <c r="S121" s="856"/>
      <c r="T121" s="856"/>
      <c r="U121" s="588"/>
      <c r="V121" s="5"/>
      <c r="W121" s="272"/>
      <c r="X121" s="675"/>
      <c r="Y121" s="675"/>
      <c r="Z121" s="675"/>
      <c r="AA121" s="675"/>
      <c r="AB121" s="675"/>
      <c r="AC121" s="675"/>
      <c r="AD121" s="675"/>
      <c r="AE121" s="675"/>
      <c r="AF121" s="675"/>
      <c r="AG121" s="675"/>
      <c r="AH121" s="675"/>
      <c r="AI121" s="675"/>
      <c r="AJ121" s="675"/>
      <c r="AK121" s="675"/>
      <c r="AL121" s="675"/>
      <c r="AM121" s="675"/>
      <c r="AN121" s="675"/>
      <c r="AO121" s="675"/>
      <c r="AP121" s="675"/>
      <c r="AQ121" s="675"/>
      <c r="AR121" s="675"/>
      <c r="AS121" s="675"/>
    </row>
    <row r="122" spans="1:45" ht="20.25" customHeight="1" x14ac:dyDescent="0.15">
      <c r="A122" s="838" t="s">
        <v>267</v>
      </c>
      <c r="B122" s="839"/>
      <c r="C122" s="840"/>
      <c r="D122" s="430"/>
      <c r="E122" s="381"/>
      <c r="F122" s="381"/>
      <c r="G122" s="381"/>
      <c r="H122" s="381"/>
      <c r="I122" s="431"/>
      <c r="J122" s="430"/>
      <c r="K122" s="381"/>
      <c r="L122" s="381"/>
      <c r="M122" s="381"/>
      <c r="N122" s="381"/>
      <c r="O122" s="431"/>
      <c r="P122" s="430"/>
      <c r="Q122" s="381"/>
      <c r="R122" s="381"/>
      <c r="S122" s="381"/>
      <c r="T122" s="381"/>
      <c r="U122" s="431"/>
      <c r="V122" s="5"/>
      <c r="W122" s="272"/>
      <c r="X122" s="21"/>
      <c r="Y122" s="24"/>
      <c r="Z122" s="24"/>
      <c r="AA122" s="25"/>
      <c r="AB122" s="25"/>
      <c r="AC122" s="25"/>
      <c r="AD122" s="25"/>
      <c r="AE122" s="25"/>
      <c r="AF122" s="25"/>
      <c r="AG122" s="25"/>
      <c r="AH122" s="25"/>
      <c r="AI122" s="25"/>
      <c r="AJ122" s="25"/>
      <c r="AK122" s="25"/>
      <c r="AL122" s="25"/>
      <c r="AM122" s="25"/>
      <c r="AN122" s="25"/>
      <c r="AO122" s="25"/>
      <c r="AP122" s="25"/>
      <c r="AQ122" s="25"/>
      <c r="AR122" s="25"/>
      <c r="AS122" s="25"/>
    </row>
    <row r="123" spans="1:45" ht="20.25" customHeight="1" x14ac:dyDescent="0.15">
      <c r="A123" s="647"/>
      <c r="B123" s="478"/>
      <c r="C123" s="648" t="s">
        <v>209</v>
      </c>
      <c r="D123" s="471"/>
      <c r="E123" s="589"/>
      <c r="F123" s="933"/>
      <c r="G123" s="933"/>
      <c r="H123" s="933"/>
      <c r="I123" s="598" t="str">
        <f>$I$35</f>
        <v>USD</v>
      </c>
      <c r="J123" s="471"/>
      <c r="K123" s="589"/>
      <c r="L123" s="933"/>
      <c r="M123" s="933"/>
      <c r="N123" s="933"/>
      <c r="O123" s="598" t="str">
        <f>$I$35</f>
        <v>USD</v>
      </c>
      <c r="P123" s="471"/>
      <c r="Q123" s="589"/>
      <c r="R123" s="933"/>
      <c r="S123" s="933"/>
      <c r="T123" s="933"/>
      <c r="U123" s="598" t="str">
        <f>$I$35</f>
        <v>USD</v>
      </c>
      <c r="V123" s="5"/>
      <c r="W123" s="272"/>
      <c r="X123" s="290" t="s">
        <v>251</v>
      </c>
      <c r="Y123" s="290"/>
      <c r="Z123" s="290"/>
      <c r="AA123" s="290"/>
      <c r="AB123" s="290"/>
      <c r="AC123" s="290"/>
      <c r="AD123" s="290"/>
      <c r="AE123" s="290"/>
      <c r="AF123" s="290"/>
      <c r="AG123" s="290"/>
      <c r="AH123" s="290"/>
      <c r="AI123" s="290"/>
      <c r="AJ123" s="290"/>
      <c r="AK123" s="290"/>
      <c r="AL123" s="290"/>
      <c r="AM123" s="290"/>
      <c r="AN123" s="290"/>
      <c r="AO123" s="290"/>
      <c r="AP123" s="290"/>
      <c r="AQ123" s="290"/>
      <c r="AR123" s="290"/>
      <c r="AS123" s="290"/>
    </row>
    <row r="124" spans="1:45" ht="20.25" customHeight="1" x14ac:dyDescent="0.15">
      <c r="A124" s="647"/>
      <c r="B124" s="478"/>
      <c r="C124" s="648" t="s">
        <v>301</v>
      </c>
      <c r="D124" s="471"/>
      <c r="E124" s="333"/>
      <c r="F124" s="590" t="str">
        <f>IF(AND(コントロール!Q9=FALSE,コントロール!Q10=FALSE),"",IF(コントロール!Q9=TRUE,"記入要→","記入不要"))</f>
        <v/>
      </c>
      <c r="G124" s="859"/>
      <c r="H124" s="859"/>
      <c r="I124" s="474"/>
      <c r="J124" s="471"/>
      <c r="K124" s="333"/>
      <c r="L124" s="590" t="str">
        <f>IF(AND(コントロール!R9=FALSE,コントロール!R10=FALSE),"",IF(コントロール!R9=TRUE,"記入要→","記入不要"))</f>
        <v/>
      </c>
      <c r="M124" s="859"/>
      <c r="N124" s="859"/>
      <c r="O124" s="474"/>
      <c r="P124" s="471"/>
      <c r="Q124" s="333"/>
      <c r="R124" s="590" t="str">
        <f>IF(AND(コントロール!S9=FALSE,コントロール!S10=FALSE),"",IF(コントロール!S9=TRUE,"記入要→","記入不要"))</f>
        <v/>
      </c>
      <c r="S124" s="859"/>
      <c r="T124" s="859"/>
      <c r="U124" s="474"/>
      <c r="V124" s="5"/>
      <c r="W124" s="272"/>
      <c r="X124" s="675" t="s">
        <v>252</v>
      </c>
      <c r="Y124" s="675"/>
      <c r="Z124" s="675"/>
      <c r="AA124" s="675"/>
      <c r="AB124" s="675"/>
      <c r="AC124" s="675"/>
      <c r="AD124" s="675"/>
      <c r="AE124" s="675"/>
      <c r="AF124" s="675"/>
      <c r="AG124" s="675"/>
      <c r="AH124" s="675"/>
      <c r="AI124" s="675"/>
      <c r="AJ124" s="675"/>
      <c r="AK124" s="675"/>
      <c r="AL124" s="675"/>
      <c r="AM124" s="675"/>
      <c r="AN124" s="675"/>
      <c r="AO124" s="675"/>
      <c r="AP124" s="675"/>
      <c r="AQ124" s="675"/>
      <c r="AR124" s="675"/>
      <c r="AS124" s="675"/>
    </row>
    <row r="125" spans="1:45" ht="20.25" customHeight="1" x14ac:dyDescent="0.15">
      <c r="A125" s="649"/>
      <c r="B125" s="650"/>
      <c r="C125" s="651" t="s">
        <v>302</v>
      </c>
      <c r="D125" s="591"/>
      <c r="E125" s="534" t="s">
        <v>160</v>
      </c>
      <c r="F125" s="866" t="str">
        <f>IF(コントロール!Q9=TRUE,ROUNDDOWN(F123*G124,0),"－－－－")</f>
        <v>－－－－</v>
      </c>
      <c r="G125" s="866"/>
      <c r="H125" s="866"/>
      <c r="I125" s="537" t="s">
        <v>24</v>
      </c>
      <c r="J125" s="591"/>
      <c r="K125" s="534" t="s">
        <v>160</v>
      </c>
      <c r="L125" s="866" t="str">
        <f>IF(コントロール!R9=TRUE,ROUNDDOWN(L123*M124,0),"－－－－")</f>
        <v>－－－－</v>
      </c>
      <c r="M125" s="866"/>
      <c r="N125" s="866"/>
      <c r="O125" s="537" t="s">
        <v>24</v>
      </c>
      <c r="P125" s="591"/>
      <c r="Q125" s="534" t="s">
        <v>160</v>
      </c>
      <c r="R125" s="866" t="str">
        <f>IF(コントロール!S9=TRUE,ROUNDDOWN(R123*S124,0),"－－－－")</f>
        <v>－－－－</v>
      </c>
      <c r="S125" s="866"/>
      <c r="T125" s="866"/>
      <c r="U125" s="537" t="s">
        <v>24</v>
      </c>
      <c r="V125" s="5"/>
      <c r="W125" s="272"/>
      <c r="X125" s="675"/>
      <c r="Y125" s="675"/>
      <c r="Z125" s="675"/>
      <c r="AA125" s="675"/>
      <c r="AB125" s="675"/>
      <c r="AC125" s="675"/>
      <c r="AD125" s="675"/>
      <c r="AE125" s="675"/>
      <c r="AF125" s="675"/>
      <c r="AG125" s="675"/>
      <c r="AH125" s="675"/>
      <c r="AI125" s="675"/>
      <c r="AJ125" s="675"/>
      <c r="AK125" s="675"/>
      <c r="AL125" s="675"/>
      <c r="AM125" s="675"/>
      <c r="AN125" s="675"/>
      <c r="AO125" s="675"/>
      <c r="AP125" s="675"/>
      <c r="AQ125" s="675"/>
      <c r="AR125" s="675"/>
      <c r="AS125" s="675"/>
    </row>
    <row r="126" spans="1:45" ht="21" customHeight="1" x14ac:dyDescent="0.15">
      <c r="A126" s="853" t="s">
        <v>268</v>
      </c>
      <c r="B126" s="854"/>
      <c r="C126" s="855"/>
      <c r="D126" s="384"/>
      <c r="E126" s="384"/>
      <c r="F126" s="384"/>
      <c r="G126" s="384"/>
      <c r="H126" s="384"/>
      <c r="I126" s="413"/>
      <c r="J126" s="384"/>
      <c r="K126" s="384"/>
      <c r="L126" s="384"/>
      <c r="M126" s="384"/>
      <c r="N126" s="384"/>
      <c r="O126" s="413"/>
      <c r="P126" s="384"/>
      <c r="Q126" s="384"/>
      <c r="R126" s="384"/>
      <c r="S126" s="384"/>
      <c r="T126" s="384"/>
      <c r="U126" s="413"/>
      <c r="V126" s="5"/>
      <c r="W126" s="272"/>
      <c r="X126" s="675"/>
      <c r="Y126" s="675"/>
      <c r="Z126" s="675"/>
      <c r="AA126" s="675"/>
      <c r="AB126" s="675"/>
      <c r="AC126" s="675"/>
      <c r="AD126" s="675"/>
      <c r="AE126" s="675"/>
      <c r="AF126" s="675"/>
      <c r="AG126" s="675"/>
      <c r="AH126" s="675"/>
      <c r="AI126" s="675"/>
      <c r="AJ126" s="675"/>
      <c r="AK126" s="675"/>
      <c r="AL126" s="675"/>
      <c r="AM126" s="675"/>
      <c r="AN126" s="675"/>
      <c r="AO126" s="675"/>
      <c r="AP126" s="675"/>
      <c r="AQ126" s="675"/>
      <c r="AR126" s="675"/>
      <c r="AS126" s="675"/>
    </row>
    <row r="127" spans="1:45" ht="20.25" customHeight="1" x14ac:dyDescent="0.15">
      <c r="A127" s="838" t="str">
        <f>IF(コントロール!$D$2=TRUE,""," 該当株式数")</f>
        <v xml:space="preserve"> 該当株式数</v>
      </c>
      <c r="B127" s="839"/>
      <c r="C127" s="840"/>
      <c r="D127" s="867" t="str">
        <f>IF(コントロール!$D$2=TRUE,"",IF(AND(コントロール!Q$9=FALSE,コントロール!Q$10=FALSE),"","記入要→"))</f>
        <v/>
      </c>
      <c r="E127" s="868"/>
      <c r="F127" s="860"/>
      <c r="G127" s="860"/>
      <c r="H127" s="860"/>
      <c r="I127" s="540" t="s">
        <v>147</v>
      </c>
      <c r="J127" s="867" t="str">
        <f>IF(コントロール!$D$2=TRUE,"",IF(AND(コントロール!R$9=FALSE,コントロール!R$10=FALSE),"","記入要→"))</f>
        <v/>
      </c>
      <c r="K127" s="868"/>
      <c r="L127" s="860"/>
      <c r="M127" s="860"/>
      <c r="N127" s="860"/>
      <c r="O127" s="540" t="s">
        <v>147</v>
      </c>
      <c r="P127" s="867" t="str">
        <f>IF(コントロール!$D$2=TRUE,"",IF(AND(コントロール!S$9=FALSE,コントロール!S$10=FALSE),"","記入要→"))</f>
        <v/>
      </c>
      <c r="Q127" s="868"/>
      <c r="R127" s="860"/>
      <c r="S127" s="860"/>
      <c r="T127" s="860"/>
      <c r="U127" s="540" t="s">
        <v>147</v>
      </c>
      <c r="V127" s="5"/>
      <c r="W127" s="272"/>
      <c r="X127" s="290"/>
      <c r="Y127" s="290"/>
      <c r="Z127" s="290"/>
      <c r="AA127" s="290"/>
      <c r="AB127" s="290"/>
      <c r="AC127" s="290"/>
      <c r="AD127" s="290"/>
      <c r="AE127" s="290"/>
      <c r="AF127" s="290"/>
      <c r="AG127" s="290"/>
      <c r="AH127" s="290"/>
      <c r="AI127" s="290"/>
      <c r="AJ127" s="290"/>
      <c r="AK127" s="290"/>
      <c r="AL127" s="290"/>
      <c r="AM127" s="290"/>
      <c r="AN127" s="290"/>
      <c r="AO127" s="290"/>
      <c r="AP127" s="290"/>
      <c r="AQ127" s="290"/>
      <c r="AR127" s="290"/>
      <c r="AS127" s="290"/>
    </row>
    <row r="128" spans="1:45" ht="20.25" customHeight="1" x14ac:dyDescent="0.15">
      <c r="A128" s="652" t="s">
        <v>269</v>
      </c>
      <c r="B128" s="475"/>
      <c r="C128" s="653"/>
      <c r="D128" s="876"/>
      <c r="E128" s="877"/>
      <c r="F128" s="877"/>
      <c r="G128" s="877"/>
      <c r="H128" s="877"/>
      <c r="I128" s="878"/>
      <c r="J128" s="876"/>
      <c r="K128" s="877"/>
      <c r="L128" s="877"/>
      <c r="M128" s="877"/>
      <c r="N128" s="877"/>
      <c r="O128" s="878"/>
      <c r="P128" s="876"/>
      <c r="Q128" s="877"/>
      <c r="R128" s="877"/>
      <c r="S128" s="877"/>
      <c r="T128" s="877"/>
      <c r="U128" s="878"/>
      <c r="V128" s="5"/>
      <c r="W128" s="272"/>
      <c r="X128" s="290" t="s">
        <v>253</v>
      </c>
      <c r="Y128" s="290"/>
      <c r="Z128" s="290"/>
      <c r="AA128" s="290"/>
      <c r="AB128" s="290"/>
      <c r="AC128" s="290"/>
      <c r="AD128" s="290"/>
      <c r="AE128" s="290"/>
      <c r="AF128" s="290"/>
      <c r="AG128" s="290"/>
      <c r="AH128" s="290"/>
      <c r="AI128" s="290"/>
      <c r="AJ128" s="290"/>
      <c r="AK128" s="290"/>
      <c r="AL128" s="290"/>
      <c r="AM128" s="290"/>
      <c r="AN128" s="290"/>
      <c r="AO128" s="290"/>
      <c r="AP128" s="290"/>
      <c r="AQ128" s="290"/>
      <c r="AR128" s="290"/>
      <c r="AS128" s="290"/>
    </row>
    <row r="129" spans="1:45" ht="20.25" customHeight="1" x14ac:dyDescent="0.15">
      <c r="A129" s="654"/>
      <c r="B129" s="486"/>
      <c r="C129" s="655"/>
      <c r="D129" s="879"/>
      <c r="E129" s="880"/>
      <c r="F129" s="880"/>
      <c r="G129" s="880"/>
      <c r="H129" s="880"/>
      <c r="I129" s="881"/>
      <c r="J129" s="879"/>
      <c r="K129" s="880"/>
      <c r="L129" s="880"/>
      <c r="M129" s="880"/>
      <c r="N129" s="880"/>
      <c r="O129" s="881"/>
      <c r="P129" s="879"/>
      <c r="Q129" s="880"/>
      <c r="R129" s="880"/>
      <c r="S129" s="880"/>
      <c r="T129" s="880"/>
      <c r="U129" s="881"/>
      <c r="V129" s="5"/>
      <c r="W129" s="272"/>
      <c r="X129" s="885"/>
      <c r="Y129" s="885"/>
      <c r="Z129" s="885" t="s">
        <v>258</v>
      </c>
      <c r="AA129" s="885"/>
      <c r="AB129" s="885"/>
      <c r="AC129" s="885" t="s">
        <v>260</v>
      </c>
      <c r="AD129" s="885"/>
      <c r="AE129" s="885"/>
      <c r="AF129" s="885" t="s">
        <v>259</v>
      </c>
      <c r="AG129" s="885"/>
      <c r="AH129" s="885"/>
      <c r="AI129" s="20"/>
      <c r="AJ129" s="21"/>
      <c r="AK129" s="21"/>
      <c r="AL129" s="21"/>
      <c r="AM129" s="21"/>
      <c r="AN129" s="21"/>
      <c r="AO129" s="21"/>
      <c r="AP129" s="21"/>
      <c r="AQ129" s="21"/>
      <c r="AR129" s="21"/>
      <c r="AS129" s="21"/>
    </row>
    <row r="130" spans="1:45" ht="20.25" customHeight="1" x14ac:dyDescent="0.15">
      <c r="A130" s="649"/>
      <c r="B130" s="656"/>
      <c r="C130" s="657"/>
      <c r="D130" s="882"/>
      <c r="E130" s="883"/>
      <c r="F130" s="883"/>
      <c r="G130" s="883"/>
      <c r="H130" s="883"/>
      <c r="I130" s="884"/>
      <c r="J130" s="882"/>
      <c r="K130" s="883"/>
      <c r="L130" s="883"/>
      <c r="M130" s="883"/>
      <c r="N130" s="883"/>
      <c r="O130" s="884"/>
      <c r="P130" s="882"/>
      <c r="Q130" s="883"/>
      <c r="R130" s="883"/>
      <c r="S130" s="883"/>
      <c r="T130" s="883"/>
      <c r="U130" s="884"/>
      <c r="V130" s="5"/>
      <c r="W130" s="272"/>
      <c r="X130" s="885" t="s">
        <v>254</v>
      </c>
      <c r="Y130" s="885"/>
      <c r="Z130" s="890">
        <v>500000</v>
      </c>
      <c r="AA130" s="890"/>
      <c r="AB130" s="890"/>
      <c r="AC130" s="889">
        <v>100</v>
      </c>
      <c r="AD130" s="889"/>
      <c r="AE130" s="889"/>
      <c r="AF130" s="888">
        <f>+Z130*AC130</f>
        <v>50000000</v>
      </c>
      <c r="AG130" s="888"/>
      <c r="AH130" s="888"/>
      <c r="AI130" s="20"/>
      <c r="AJ130" s="21"/>
      <c r="AK130" s="21"/>
      <c r="AL130" s="21"/>
      <c r="AM130" s="21"/>
      <c r="AN130" s="21"/>
      <c r="AO130" s="21"/>
      <c r="AP130" s="21"/>
      <c r="AQ130" s="21"/>
      <c r="AR130" s="21"/>
      <c r="AS130" s="21"/>
    </row>
    <row r="131" spans="1:45" ht="20.25" customHeight="1" x14ac:dyDescent="0.15">
      <c r="A131" s="5"/>
      <c r="B131" s="5"/>
      <c r="C131" s="5"/>
      <c r="D131" s="593"/>
      <c r="E131" s="593"/>
      <c r="F131" s="593"/>
      <c r="G131" s="593"/>
      <c r="H131" s="593"/>
      <c r="I131" s="593"/>
      <c r="J131" s="593"/>
      <c r="K131" s="593"/>
      <c r="L131" s="593"/>
      <c r="M131" s="593"/>
      <c r="N131" s="593"/>
      <c r="O131" s="593"/>
      <c r="P131" s="593"/>
      <c r="Q131" s="593"/>
      <c r="R131" s="593"/>
      <c r="S131" s="593"/>
      <c r="T131" s="593"/>
      <c r="U131" s="593"/>
      <c r="V131" s="5"/>
      <c r="W131" s="272"/>
      <c r="X131" s="885" t="s">
        <v>255</v>
      </c>
      <c r="Y131" s="885"/>
      <c r="Z131" s="890">
        <v>800000</v>
      </c>
      <c r="AA131" s="890"/>
      <c r="AB131" s="890"/>
      <c r="AC131" s="889">
        <v>110</v>
      </c>
      <c r="AD131" s="889"/>
      <c r="AE131" s="889"/>
      <c r="AF131" s="888">
        <f>+Z131*AC131</f>
        <v>88000000</v>
      </c>
      <c r="AG131" s="888"/>
      <c r="AH131" s="888"/>
      <c r="AI131" s="20"/>
      <c r="AJ131" s="21"/>
      <c r="AK131" s="21"/>
      <c r="AL131" s="21"/>
      <c r="AM131" s="21"/>
      <c r="AN131" s="21"/>
      <c r="AO131" s="21"/>
      <c r="AP131" s="21"/>
      <c r="AQ131" s="21"/>
      <c r="AR131" s="21"/>
      <c r="AS131" s="21"/>
    </row>
    <row r="132" spans="1:45" ht="20.25" customHeight="1" thickBot="1" x14ac:dyDescent="0.2">
      <c r="A132" s="6" t="s">
        <v>263</v>
      </c>
      <c r="B132" s="5"/>
      <c r="C132" s="5"/>
      <c r="D132" s="5"/>
      <c r="E132" s="5"/>
      <c r="F132" s="5"/>
      <c r="G132" s="5"/>
      <c r="H132" s="5"/>
      <c r="I132" s="5"/>
      <c r="J132" s="5"/>
      <c r="K132" s="5"/>
      <c r="L132" s="5"/>
      <c r="M132" s="5"/>
      <c r="N132" s="5"/>
      <c r="O132" s="5"/>
      <c r="P132" s="5"/>
      <c r="Q132" s="5"/>
      <c r="R132" s="5"/>
      <c r="S132" s="5"/>
      <c r="T132" s="5"/>
      <c r="U132" s="5"/>
      <c r="V132" s="5"/>
      <c r="W132" s="272"/>
      <c r="X132" s="935" t="s">
        <v>256</v>
      </c>
      <c r="Y132" s="935"/>
      <c r="Z132" s="936">
        <v>200000</v>
      </c>
      <c r="AA132" s="936"/>
      <c r="AB132" s="936"/>
      <c r="AC132" s="886">
        <v>120</v>
      </c>
      <c r="AD132" s="886"/>
      <c r="AE132" s="886"/>
      <c r="AF132" s="887">
        <f>+Z132*AC132</f>
        <v>24000000</v>
      </c>
      <c r="AG132" s="887"/>
      <c r="AH132" s="887"/>
      <c r="AI132" s="20"/>
      <c r="AJ132" s="21"/>
      <c r="AK132" s="21"/>
      <c r="AL132" s="21"/>
      <c r="AM132" s="21"/>
      <c r="AN132" s="21"/>
      <c r="AO132" s="21"/>
      <c r="AP132" s="21"/>
      <c r="AQ132" s="21"/>
      <c r="AR132" s="21"/>
      <c r="AS132" s="21"/>
    </row>
    <row r="133" spans="1:45" ht="9" customHeight="1" thickTop="1" x14ac:dyDescent="0.15">
      <c r="A133" s="463"/>
      <c r="B133" s="5"/>
      <c r="C133" s="5"/>
      <c r="D133" s="5"/>
      <c r="E133" s="5"/>
      <c r="F133" s="5"/>
      <c r="G133" s="5"/>
      <c r="H133" s="5"/>
      <c r="I133" s="5"/>
      <c r="J133" s="5"/>
      <c r="K133" s="5"/>
      <c r="L133" s="5"/>
      <c r="M133" s="5"/>
      <c r="N133" s="5"/>
      <c r="O133" s="5"/>
      <c r="P133" s="5"/>
      <c r="Q133" s="5"/>
      <c r="R133" s="5"/>
      <c r="S133" s="5"/>
      <c r="T133" s="5"/>
      <c r="U133" s="5"/>
      <c r="V133" s="5"/>
      <c r="W133" s="272"/>
      <c r="X133" s="940" t="s">
        <v>257</v>
      </c>
      <c r="Y133" s="941"/>
      <c r="Z133" s="934">
        <f>SUM(Z130:AB132)</f>
        <v>1500000</v>
      </c>
      <c r="AA133" s="934"/>
      <c r="AB133" s="934"/>
      <c r="AC133" s="931">
        <f>AVERAGE(AC130:AE132)</f>
        <v>110</v>
      </c>
      <c r="AD133" s="931"/>
      <c r="AE133" s="931"/>
      <c r="AF133" s="932">
        <f>SUM(AF130:AH132)</f>
        <v>162000000</v>
      </c>
      <c r="AG133" s="932"/>
      <c r="AH133" s="932"/>
      <c r="AI133" s="20"/>
      <c r="AJ133" s="21"/>
      <c r="AK133" s="21"/>
      <c r="AL133" s="21"/>
      <c r="AM133" s="21"/>
      <c r="AN133" s="21"/>
      <c r="AO133" s="21"/>
      <c r="AP133" s="21"/>
      <c r="AQ133" s="21"/>
      <c r="AR133" s="21"/>
      <c r="AS133" s="21"/>
    </row>
    <row r="134" spans="1:45" ht="20.25" customHeight="1" x14ac:dyDescent="0.15">
      <c r="A134" s="6" t="s">
        <v>941</v>
      </c>
      <c r="B134" s="5"/>
      <c r="C134" s="5"/>
      <c r="D134" s="5"/>
      <c r="E134" s="5"/>
      <c r="F134" s="5"/>
      <c r="G134" s="5"/>
      <c r="H134" s="5"/>
      <c r="I134" s="5"/>
      <c r="J134" s="5"/>
      <c r="K134" s="5"/>
      <c r="L134" s="5"/>
      <c r="M134" s="5"/>
      <c r="N134" s="5"/>
      <c r="O134" s="5"/>
      <c r="P134" s="5"/>
      <c r="Q134" s="5"/>
      <c r="R134" s="5"/>
      <c r="S134" s="5"/>
      <c r="T134" s="5"/>
      <c r="U134" s="5"/>
      <c r="V134" s="5"/>
      <c r="W134" s="272"/>
      <c r="X134" s="21"/>
      <c r="Y134" s="20"/>
      <c r="Z134" s="20"/>
      <c r="AA134" s="20"/>
      <c r="AB134" s="20"/>
      <c r="AC134" s="20"/>
      <c r="AD134" s="20"/>
      <c r="AE134" s="20"/>
      <c r="AF134" s="20"/>
      <c r="AG134" s="20"/>
      <c r="AH134" s="20"/>
      <c r="AI134" s="20"/>
      <c r="AJ134" s="20"/>
      <c r="AK134" s="20"/>
      <c r="AL134" s="20"/>
      <c r="AM134" s="20"/>
      <c r="AN134" s="20"/>
      <c r="AO134" s="20"/>
      <c r="AP134" s="20"/>
      <c r="AQ134" s="20"/>
      <c r="AR134" s="20"/>
      <c r="AS134" s="24"/>
    </row>
    <row r="135" spans="1:45" ht="20.25" customHeight="1" x14ac:dyDescent="0.15">
      <c r="A135" s="703" t="s">
        <v>37</v>
      </c>
      <c r="B135" s="705"/>
      <c r="C135" s="587"/>
      <c r="D135" s="332" t="s">
        <v>38</v>
      </c>
      <c r="E135" s="829"/>
      <c r="F135" s="829"/>
      <c r="G135" s="829"/>
      <c r="H135" s="829"/>
      <c r="I135" s="829"/>
      <c r="J135" s="829"/>
      <c r="K135" s="829"/>
      <c r="L135" s="829"/>
      <c r="M135" s="829"/>
      <c r="N135" s="829"/>
      <c r="O135" s="829"/>
      <c r="P135" s="546"/>
      <c r="Q135" s="332" t="s">
        <v>39</v>
      </c>
      <c r="R135" s="872"/>
      <c r="S135" s="872"/>
      <c r="T135" s="533" t="s">
        <v>40</v>
      </c>
      <c r="U135" s="547"/>
      <c r="V135" s="5"/>
      <c r="W135" s="272"/>
      <c r="X135" s="21"/>
      <c r="Y135" s="24"/>
      <c r="Z135" s="24"/>
      <c r="AA135" s="24"/>
      <c r="AB135" s="24"/>
      <c r="AC135" s="24"/>
      <c r="AD135" s="21"/>
      <c r="AE135" s="21"/>
      <c r="AF135" s="21"/>
      <c r="AG135" s="21"/>
      <c r="AH135" s="292" t="s">
        <v>292</v>
      </c>
      <c r="AI135" s="293" t="str">
        <f>CONCATENATE(コントロール!E23,"  ",コントロール!E24,"  ")</f>
        <v xml:space="preserve">    </v>
      </c>
      <c r="AJ135" s="293"/>
      <c r="AK135" s="293"/>
      <c r="AL135" s="293"/>
      <c r="AM135" s="293"/>
      <c r="AN135" s="293"/>
      <c r="AO135" s="293"/>
      <c r="AP135" s="293"/>
      <c r="AQ135" s="293"/>
      <c r="AR135" s="293"/>
      <c r="AS135" s="293"/>
    </row>
    <row r="136" spans="1:45" ht="20.25" customHeight="1" x14ac:dyDescent="0.15">
      <c r="A136" s="722"/>
      <c r="B136" s="772"/>
      <c r="C136" s="594"/>
      <c r="D136" s="527"/>
      <c r="E136" s="527"/>
      <c r="F136" s="527"/>
      <c r="G136" s="527"/>
      <c r="H136" s="534" t="s">
        <v>799</v>
      </c>
      <c r="I136" s="873"/>
      <c r="J136" s="873"/>
      <c r="K136" s="873"/>
      <c r="L136" s="571"/>
      <c r="M136" s="527"/>
      <c r="N136" s="534" t="s">
        <v>41</v>
      </c>
      <c r="O136" s="869"/>
      <c r="P136" s="869"/>
      <c r="Q136" s="571" t="s">
        <v>42</v>
      </c>
      <c r="R136" s="527"/>
      <c r="S136" s="527"/>
      <c r="T136" s="527"/>
      <c r="U136" s="592"/>
      <c r="V136" s="5"/>
      <c r="W136" s="272"/>
      <c r="X136" s="294" t="s">
        <v>290</v>
      </c>
      <c r="Y136" s="21"/>
      <c r="Z136" s="21"/>
      <c r="AA136" s="21"/>
      <c r="AB136" s="21"/>
      <c r="AC136" s="21"/>
      <c r="AD136" s="24"/>
      <c r="AE136" s="24"/>
      <c r="AF136" s="24"/>
      <c r="AG136" s="24"/>
      <c r="AH136" s="24"/>
      <c r="AI136" s="24"/>
      <c r="AJ136" s="21"/>
      <c r="AK136" s="21"/>
      <c r="AL136" s="21"/>
      <c r="AM136" s="21"/>
      <c r="AN136" s="21"/>
      <c r="AO136" s="21"/>
      <c r="AP136" s="21"/>
      <c r="AQ136" s="21"/>
      <c r="AR136" s="21"/>
      <c r="AS136" s="24"/>
    </row>
    <row r="137" spans="1:45" ht="18" customHeight="1" x14ac:dyDescent="0.15">
      <c r="A137" s="703" t="s">
        <v>264</v>
      </c>
      <c r="B137" s="705"/>
      <c r="C137" s="587"/>
      <c r="D137" s="533"/>
      <c r="E137" s="332" t="s">
        <v>44</v>
      </c>
      <c r="F137" s="829"/>
      <c r="G137" s="829"/>
      <c r="H137" s="829"/>
      <c r="I137" s="829"/>
      <c r="J137" s="829"/>
      <c r="K137" s="396"/>
      <c r="L137" s="332" t="s">
        <v>43</v>
      </c>
      <c r="M137" s="830"/>
      <c r="N137" s="830"/>
      <c r="O137" s="830"/>
      <c r="P137" s="830"/>
      <c r="Q137" s="830"/>
      <c r="R137" s="830"/>
      <c r="S137" s="830"/>
      <c r="T137" s="830"/>
      <c r="U137" s="831"/>
      <c r="V137" s="5"/>
      <c r="W137" s="272"/>
      <c r="X137" s="294" t="s">
        <v>291</v>
      </c>
      <c r="Y137" s="24"/>
      <c r="Z137" s="24"/>
      <c r="AA137" s="24"/>
      <c r="AB137" s="24"/>
      <c r="AC137" s="24"/>
      <c r="AD137" s="24"/>
      <c r="AE137" s="24"/>
      <c r="AF137" s="24"/>
      <c r="AG137" s="24"/>
      <c r="AH137" s="24"/>
      <c r="AI137" s="24"/>
      <c r="AJ137" s="24"/>
      <c r="AK137" s="24"/>
      <c r="AL137" s="24"/>
      <c r="AM137" s="24"/>
      <c r="AN137" s="24"/>
      <c r="AO137" s="24"/>
      <c r="AP137" s="24"/>
      <c r="AQ137" s="24"/>
      <c r="AR137" s="24"/>
      <c r="AS137" s="24"/>
    </row>
    <row r="138" spans="1:45" ht="20.25" customHeight="1" x14ac:dyDescent="0.15">
      <c r="A138" s="722"/>
      <c r="B138" s="772"/>
      <c r="C138" s="594"/>
      <c r="D138" s="571"/>
      <c r="E138" s="534" t="s">
        <v>45</v>
      </c>
      <c r="F138" s="858"/>
      <c r="G138" s="858"/>
      <c r="H138" s="858"/>
      <c r="I138" s="858"/>
      <c r="J138" s="858"/>
      <c r="K138" s="858"/>
      <c r="L138" s="571"/>
      <c r="M138" s="534" t="s">
        <v>46</v>
      </c>
      <c r="N138" s="870" t="s">
        <v>48</v>
      </c>
      <c r="O138" s="870"/>
      <c r="P138" s="870"/>
      <c r="Q138" s="571"/>
      <c r="R138" s="534" t="s">
        <v>47</v>
      </c>
      <c r="S138" s="870" t="s">
        <v>48</v>
      </c>
      <c r="T138" s="870"/>
      <c r="U138" s="871"/>
      <c r="V138" s="5"/>
      <c r="W138" s="272"/>
      <c r="X138" s="295" t="s">
        <v>948</v>
      </c>
      <c r="Y138" s="296"/>
      <c r="Z138" s="296"/>
      <c r="AA138" s="296"/>
      <c r="AB138" s="296"/>
      <c r="AC138" s="296"/>
      <c r="AD138" s="296"/>
      <c r="AE138" s="296"/>
      <c r="AF138" s="296"/>
      <c r="AG138" s="296"/>
      <c r="AH138" s="296"/>
      <c r="AI138" s="296"/>
      <c r="AJ138" s="296"/>
      <c r="AK138" s="296"/>
      <c r="AL138" s="296"/>
      <c r="AM138" s="296"/>
      <c r="AN138" s="296"/>
      <c r="AO138" s="296"/>
      <c r="AP138" s="296"/>
      <c r="AQ138" s="296"/>
      <c r="AR138" s="296"/>
      <c r="AS138" s="24"/>
    </row>
    <row r="139" spans="1:45" ht="20.25" customHeight="1" x14ac:dyDescent="0.15">
      <c r="A139" s="703" t="s">
        <v>265</v>
      </c>
      <c r="B139" s="705"/>
      <c r="C139" s="587"/>
      <c r="D139" s="533"/>
      <c r="E139" s="332" t="s">
        <v>44</v>
      </c>
      <c r="F139" s="829"/>
      <c r="G139" s="829"/>
      <c r="H139" s="829"/>
      <c r="I139" s="829"/>
      <c r="J139" s="829"/>
      <c r="K139" s="533"/>
      <c r="L139" s="332" t="s">
        <v>43</v>
      </c>
      <c r="M139" s="830"/>
      <c r="N139" s="830"/>
      <c r="O139" s="830"/>
      <c r="P139" s="830"/>
      <c r="Q139" s="830"/>
      <c r="R139" s="830"/>
      <c r="S139" s="830"/>
      <c r="T139" s="830"/>
      <c r="U139" s="831"/>
      <c r="V139" s="5"/>
      <c r="W139" s="272"/>
      <c r="X139" s="295" t="s">
        <v>949</v>
      </c>
      <c r="Y139" s="296"/>
      <c r="Z139" s="296"/>
      <c r="AA139" s="296"/>
      <c r="AB139" s="296"/>
      <c r="AC139" s="296"/>
      <c r="AD139" s="296"/>
      <c r="AE139" s="296"/>
      <c r="AF139" s="296"/>
      <c r="AG139" s="296"/>
      <c r="AH139" s="296"/>
      <c r="AI139" s="296"/>
      <c r="AJ139" s="296"/>
      <c r="AK139" s="296"/>
      <c r="AL139" s="296"/>
      <c r="AM139" s="296"/>
      <c r="AN139" s="296"/>
      <c r="AO139" s="296"/>
      <c r="AP139" s="296"/>
      <c r="AQ139" s="296"/>
      <c r="AR139" s="296"/>
      <c r="AS139" s="24"/>
    </row>
    <row r="140" spans="1:45" ht="20.25" customHeight="1" thickBot="1" x14ac:dyDescent="0.2">
      <c r="A140" s="722"/>
      <c r="B140" s="772"/>
      <c r="C140" s="594"/>
      <c r="D140" s="571"/>
      <c r="E140" s="534" t="s">
        <v>45</v>
      </c>
      <c r="F140" s="858"/>
      <c r="G140" s="858"/>
      <c r="H140" s="858"/>
      <c r="I140" s="858"/>
      <c r="J140" s="858"/>
      <c r="K140" s="858"/>
      <c r="L140" s="571"/>
      <c r="M140" s="534" t="s">
        <v>46</v>
      </c>
      <c r="N140" s="870" t="s">
        <v>48</v>
      </c>
      <c r="O140" s="870"/>
      <c r="P140" s="870"/>
      <c r="Q140" s="571"/>
      <c r="R140" s="534" t="s">
        <v>47</v>
      </c>
      <c r="S140" s="870" t="s">
        <v>48</v>
      </c>
      <c r="T140" s="870"/>
      <c r="U140" s="871"/>
      <c r="V140" s="5"/>
      <c r="W140" s="272"/>
      <c r="X140" s="297"/>
      <c r="Y140" s="298"/>
      <c r="Z140" s="298"/>
      <c r="AA140" s="298"/>
      <c r="AB140" s="298"/>
      <c r="AC140" s="298"/>
      <c r="AD140" s="298"/>
      <c r="AE140" s="298"/>
      <c r="AF140" s="298"/>
      <c r="AG140" s="298"/>
      <c r="AH140" s="298"/>
      <c r="AI140" s="298"/>
      <c r="AJ140" s="298"/>
      <c r="AK140" s="298"/>
      <c r="AL140" s="298"/>
      <c r="AM140" s="298"/>
      <c r="AN140" s="298"/>
      <c r="AO140" s="298"/>
      <c r="AP140" s="298"/>
      <c r="AQ140" s="298"/>
      <c r="AR140" s="298"/>
      <c r="AS140" s="24"/>
    </row>
    <row r="141" spans="1:45" ht="13.5" customHeight="1" x14ac:dyDescent="0.15">
      <c r="A141" s="5"/>
      <c r="B141" s="5"/>
      <c r="C141" s="5"/>
      <c r="D141" s="5"/>
      <c r="E141" s="5"/>
      <c r="F141" s="5"/>
      <c r="G141" s="5"/>
      <c r="H141" s="5"/>
      <c r="I141" s="5"/>
      <c r="J141" s="5"/>
      <c r="K141" s="5"/>
      <c r="L141" s="5"/>
      <c r="M141" s="5"/>
      <c r="N141" s="5"/>
      <c r="O141" s="5"/>
      <c r="P141" s="5"/>
      <c r="Q141" s="5"/>
      <c r="R141" s="5"/>
      <c r="S141" s="5"/>
      <c r="T141" s="5"/>
      <c r="U141" s="5"/>
      <c r="V141" s="5"/>
      <c r="W141" s="272"/>
      <c r="X141" s="604"/>
      <c r="Y141" s="605" t="s">
        <v>289</v>
      </c>
      <c r="Z141" s="606"/>
      <c r="AA141" s="606"/>
      <c r="AB141" s="606"/>
      <c r="AC141" s="606"/>
      <c r="AD141" s="606"/>
      <c r="AE141" s="606"/>
      <c r="AF141" s="606"/>
      <c r="AG141" s="606"/>
      <c r="AH141" s="606"/>
      <c r="AI141" s="606"/>
      <c r="AJ141" s="606"/>
      <c r="AK141" s="606"/>
      <c r="AL141" s="606"/>
      <c r="AM141" s="606"/>
      <c r="AN141" s="606"/>
      <c r="AO141" s="606"/>
      <c r="AP141" s="606"/>
      <c r="AQ141" s="606"/>
      <c r="AR141" s="607"/>
      <c r="AS141" s="24"/>
    </row>
    <row r="142" spans="1:45" ht="20.25" customHeight="1" x14ac:dyDescent="0.15">
      <c r="A142" s="333" t="s">
        <v>169</v>
      </c>
      <c r="B142" s="595" t="s">
        <v>49</v>
      </c>
      <c r="C142" s="943" t="s">
        <v>236</v>
      </c>
      <c r="D142" s="943"/>
      <c r="E142" s="943"/>
      <c r="F142" s="943"/>
      <c r="G142" s="943"/>
      <c r="H142" s="943"/>
      <c r="I142" s="943"/>
      <c r="J142" s="943"/>
      <c r="K142" s="943"/>
      <c r="L142" s="943"/>
      <c r="M142" s="943"/>
      <c r="N142" s="943"/>
      <c r="O142" s="943"/>
      <c r="P142" s="943"/>
      <c r="Q142" s="943"/>
      <c r="R142" s="943"/>
      <c r="S142" s="943"/>
      <c r="T142" s="943"/>
      <c r="U142" s="943"/>
      <c r="V142" s="5"/>
      <c r="W142" s="272"/>
      <c r="X142" s="608"/>
      <c r="Y142" s="945" t="s">
        <v>270</v>
      </c>
      <c r="Z142" s="686" t="s">
        <v>212</v>
      </c>
      <c r="AA142" s="949"/>
      <c r="AB142" s="950"/>
      <c r="AC142" s="609"/>
      <c r="AD142" s="397"/>
      <c r="AE142" s="416" t="s">
        <v>271</v>
      </c>
      <c r="AF142" s="638" t="str">
        <f>+$G$28</f>
        <v>000-000000-0</v>
      </c>
      <c r="AG142" s="397"/>
      <c r="AH142" s="396"/>
      <c r="AI142" s="610"/>
      <c r="AJ142" s="681" t="s">
        <v>272</v>
      </c>
      <c r="AK142" s="891"/>
      <c r="AL142" s="892">
        <f>$R$22</f>
        <v>0</v>
      </c>
      <c r="AM142" s="893"/>
      <c r="AN142" s="639" t="s">
        <v>278</v>
      </c>
      <c r="AO142" s="743">
        <f>+$D$31</f>
        <v>0</v>
      </c>
      <c r="AP142" s="744"/>
      <c r="AQ142" s="745"/>
      <c r="AR142" s="611"/>
      <c r="AS142" s="24"/>
    </row>
    <row r="143" spans="1:45" ht="11.25" customHeight="1" x14ac:dyDescent="0.15">
      <c r="A143" s="3"/>
      <c r="B143" s="577"/>
      <c r="C143" s="943"/>
      <c r="D143" s="943"/>
      <c r="E143" s="943"/>
      <c r="F143" s="943"/>
      <c r="G143" s="943"/>
      <c r="H143" s="943"/>
      <c r="I143" s="943"/>
      <c r="J143" s="943"/>
      <c r="K143" s="943"/>
      <c r="L143" s="943"/>
      <c r="M143" s="943"/>
      <c r="N143" s="943"/>
      <c r="O143" s="943"/>
      <c r="P143" s="943"/>
      <c r="Q143" s="943"/>
      <c r="R143" s="943"/>
      <c r="S143" s="943"/>
      <c r="T143" s="943"/>
      <c r="U143" s="943"/>
      <c r="V143" s="5"/>
      <c r="W143" s="272"/>
      <c r="X143" s="608"/>
      <c r="Y143" s="946"/>
      <c r="Z143" s="951"/>
      <c r="AA143" s="952"/>
      <c r="AB143" s="953"/>
      <c r="AC143" s="735">
        <f>$D$29</f>
        <v>0</v>
      </c>
      <c r="AD143" s="736"/>
      <c r="AE143" s="736"/>
      <c r="AF143" s="736"/>
      <c r="AG143" s="736"/>
      <c r="AH143" s="736"/>
      <c r="AI143" s="737"/>
      <c r="AJ143" s="681" t="s">
        <v>277</v>
      </c>
      <c r="AK143" s="891"/>
      <c r="AL143" s="892">
        <f>$R$23</f>
        <v>0</v>
      </c>
      <c r="AM143" s="893"/>
      <c r="AN143" s="639" t="s">
        <v>279</v>
      </c>
      <c r="AO143" s="894">
        <f>+$L$31</f>
        <v>0</v>
      </c>
      <c r="AP143" s="895"/>
      <c r="AQ143" s="896"/>
      <c r="AR143" s="611"/>
      <c r="AS143" s="24"/>
    </row>
    <row r="144" spans="1:45" ht="20.25" customHeight="1" x14ac:dyDescent="0.15">
      <c r="A144" s="3"/>
      <c r="B144" s="596" t="s">
        <v>51</v>
      </c>
      <c r="C144" s="3" t="s">
        <v>50</v>
      </c>
      <c r="D144" s="3"/>
      <c r="E144" s="3"/>
      <c r="F144" s="3"/>
      <c r="G144" s="3"/>
      <c r="H144" s="3"/>
      <c r="I144" s="3"/>
      <c r="J144" s="3"/>
      <c r="K144" s="3"/>
      <c r="L144" s="3"/>
      <c r="M144" s="3"/>
      <c r="N144" s="3"/>
      <c r="O144" s="3"/>
      <c r="P144" s="3"/>
      <c r="Q144" s="3"/>
      <c r="R144" s="3"/>
      <c r="S144" s="3"/>
      <c r="T144" s="3"/>
      <c r="U144" s="463"/>
      <c r="V144" s="5"/>
      <c r="W144" s="272"/>
      <c r="X144" s="608"/>
      <c r="Y144" s="946"/>
      <c r="Z144" s="899" t="s">
        <v>21</v>
      </c>
      <c r="AA144" s="900"/>
      <c r="AB144" s="891"/>
      <c r="AC144" s="739">
        <f>$D$30</f>
        <v>0</v>
      </c>
      <c r="AD144" s="740"/>
      <c r="AE144" s="740"/>
      <c r="AF144" s="740"/>
      <c r="AG144" s="740"/>
      <c r="AH144" s="740"/>
      <c r="AI144" s="740"/>
      <c r="AJ144" s="736"/>
      <c r="AK144" s="736"/>
      <c r="AL144" s="740"/>
      <c r="AM144" s="740"/>
      <c r="AN144" s="639" t="s">
        <v>280</v>
      </c>
      <c r="AO144" s="954">
        <f>+$S$31</f>
        <v>0</v>
      </c>
      <c r="AP144" s="955"/>
      <c r="AQ144" s="956"/>
      <c r="AR144" s="611"/>
      <c r="AS144" s="24"/>
    </row>
    <row r="145" spans="1:45" ht="20.25" customHeight="1" x14ac:dyDescent="0.15">
      <c r="A145" s="3"/>
      <c r="B145" s="596"/>
      <c r="C145" s="3"/>
      <c r="D145" s="3"/>
      <c r="E145" s="3"/>
      <c r="F145" s="3"/>
      <c r="G145" s="3"/>
      <c r="H145" s="3"/>
      <c r="I145" s="3"/>
      <c r="J145" s="3"/>
      <c r="K145" s="3"/>
      <c r="L145" s="3"/>
      <c r="M145" s="3"/>
      <c r="N145" s="3"/>
      <c r="O145" s="3"/>
      <c r="P145" s="3"/>
      <c r="Q145" s="3"/>
      <c r="R145" s="3"/>
      <c r="S145" s="3"/>
      <c r="T145" s="3"/>
      <c r="U145" s="463"/>
      <c r="V145" s="5"/>
      <c r="W145" s="272"/>
      <c r="X145" s="608"/>
      <c r="Y145" s="946"/>
      <c r="Z145" s="910" t="s">
        <v>3</v>
      </c>
      <c r="AA145" s="911"/>
      <c r="AB145" s="756">
        <f>$D$32</f>
        <v>0</v>
      </c>
      <c r="AC145" s="757"/>
      <c r="AD145" s="757"/>
      <c r="AE145" s="757"/>
      <c r="AF145" s="757"/>
      <c r="AG145" s="757"/>
      <c r="AH145" s="758"/>
      <c r="AI145" s="960" t="s">
        <v>311</v>
      </c>
      <c r="AJ145" s="401"/>
      <c r="AK145" s="908" t="s">
        <v>282</v>
      </c>
      <c r="AL145" s="908"/>
      <c r="AM145" s="908"/>
      <c r="AN145" s="908"/>
      <c r="AO145" s="908"/>
      <c r="AP145" s="908" t="s">
        <v>284</v>
      </c>
      <c r="AQ145" s="909"/>
      <c r="AR145" s="611"/>
      <c r="AS145" s="24"/>
    </row>
    <row r="146" spans="1:45" ht="20.25" customHeight="1" x14ac:dyDescent="0.15">
      <c r="A146" s="3"/>
      <c r="B146" s="596"/>
      <c r="C146" s="3"/>
      <c r="D146" s="3"/>
      <c r="E146" s="3"/>
      <c r="F146" s="3"/>
      <c r="G146" s="3"/>
      <c r="H146" s="3"/>
      <c r="I146" s="3"/>
      <c r="J146" s="3"/>
      <c r="K146" s="3"/>
      <c r="L146" s="3"/>
      <c r="M146" s="3"/>
      <c r="N146" s="3"/>
      <c r="O146" s="3"/>
      <c r="P146" s="3"/>
      <c r="Q146" s="3"/>
      <c r="R146" s="3"/>
      <c r="S146" s="3"/>
      <c r="T146" s="3"/>
      <c r="U146" s="463"/>
      <c r="V146" s="5"/>
      <c r="W146" s="272"/>
      <c r="X146" s="608"/>
      <c r="Y146" s="946"/>
      <c r="Z146" s="688"/>
      <c r="AA146" s="902"/>
      <c r="AB146" s="957"/>
      <c r="AC146" s="958"/>
      <c r="AD146" s="958"/>
      <c r="AE146" s="958"/>
      <c r="AF146" s="958"/>
      <c r="AG146" s="958"/>
      <c r="AH146" s="959"/>
      <c r="AI146" s="960"/>
      <c r="AJ146" s="402" t="s">
        <v>49</v>
      </c>
      <c r="AK146" s="767" t="str">
        <f>IF(ISBLANK($M$33),"",$M$33)</f>
        <v/>
      </c>
      <c r="AL146" s="767"/>
      <c r="AM146" s="767"/>
      <c r="AN146" s="767"/>
      <c r="AO146" s="767"/>
      <c r="AP146" s="897" t="str">
        <f>IF($T$33=0,"",$T$33)</f>
        <v/>
      </c>
      <c r="AQ146" s="898"/>
      <c r="AR146" s="611"/>
      <c r="AS146" s="24"/>
    </row>
    <row r="147" spans="1:45" ht="20.25" customHeight="1" x14ac:dyDescent="0.15">
      <c r="A147" s="463"/>
      <c r="B147" s="463"/>
      <c r="C147" s="463"/>
      <c r="D147" s="463"/>
      <c r="E147" s="463"/>
      <c r="F147" s="463"/>
      <c r="G147" s="463"/>
      <c r="H147" s="463"/>
      <c r="I147" s="463"/>
      <c r="J147" s="463"/>
      <c r="K147" s="463"/>
      <c r="L147" s="463"/>
      <c r="M147" s="463"/>
      <c r="N147" s="463"/>
      <c r="O147" s="463"/>
      <c r="P147" s="463"/>
      <c r="Q147" s="463"/>
      <c r="R147" s="463"/>
      <c r="S147" s="463"/>
      <c r="T147" s="463"/>
      <c r="U147" s="463"/>
      <c r="V147" s="5"/>
      <c r="W147" s="272"/>
      <c r="X147" s="608"/>
      <c r="Y147" s="946"/>
      <c r="Z147" s="686" t="s">
        <v>273</v>
      </c>
      <c r="AA147" s="901"/>
      <c r="AB147" s="923" t="s">
        <v>274</v>
      </c>
      <c r="AC147" s="924"/>
      <c r="AD147" s="924"/>
      <c r="AE147" s="925">
        <f>$E$36</f>
        <v>0</v>
      </c>
      <c r="AF147" s="925"/>
      <c r="AG147" s="925"/>
      <c r="AH147" s="612" t="str">
        <f>$J$36</f>
        <v>USD</v>
      </c>
      <c r="AI147" s="961"/>
      <c r="AJ147" s="404" t="s">
        <v>51</v>
      </c>
      <c r="AK147" s="771" t="str">
        <f>IF(ISBLANK($M$34),"",$M$34)</f>
        <v/>
      </c>
      <c r="AL147" s="771"/>
      <c r="AM147" s="771"/>
      <c r="AN147" s="771"/>
      <c r="AO147" s="771"/>
      <c r="AP147" s="768" t="str">
        <f>IF($T$34=0,"",$T$34)</f>
        <v/>
      </c>
      <c r="AQ147" s="769"/>
      <c r="AR147" s="611"/>
      <c r="AS147" s="24"/>
    </row>
    <row r="148" spans="1:45" ht="20.25" customHeight="1" x14ac:dyDescent="0.15">
      <c r="A148" s="463"/>
      <c r="B148" s="463"/>
      <c r="C148" s="463"/>
      <c r="D148" s="463"/>
      <c r="E148" s="463"/>
      <c r="F148" s="463"/>
      <c r="G148" s="463"/>
      <c r="H148" s="463"/>
      <c r="I148" s="463"/>
      <c r="J148" s="463"/>
      <c r="K148" s="463"/>
      <c r="L148" s="463"/>
      <c r="M148" s="463"/>
      <c r="N148" s="463"/>
      <c r="O148" s="463"/>
      <c r="P148" s="463"/>
      <c r="Q148" s="463"/>
      <c r="R148" s="463"/>
      <c r="S148" s="463"/>
      <c r="T148" s="463"/>
      <c r="U148" s="463"/>
      <c r="V148" s="5"/>
      <c r="W148" s="272"/>
      <c r="X148" s="608"/>
      <c r="Y148" s="946"/>
      <c r="Z148" s="910"/>
      <c r="AA148" s="911"/>
      <c r="AB148" s="928" t="s">
        <v>275</v>
      </c>
      <c r="AC148" s="929"/>
      <c r="AD148" s="929"/>
      <c r="AE148" s="930">
        <f>$E$41</f>
        <v>0</v>
      </c>
      <c r="AF148" s="930"/>
      <c r="AG148" s="930"/>
      <c r="AH148" s="613" t="str">
        <f>+$H$41</f>
        <v>USD</v>
      </c>
      <c r="AI148" s="961"/>
      <c r="AJ148" s="404" t="s">
        <v>150</v>
      </c>
      <c r="AK148" s="771" t="str">
        <f>IF(ISBLANK($M$35),"",$M$35)</f>
        <v/>
      </c>
      <c r="AL148" s="771"/>
      <c r="AM148" s="771"/>
      <c r="AN148" s="771"/>
      <c r="AO148" s="771"/>
      <c r="AP148" s="768" t="str">
        <f>IF($T$35=0,"",$T$35)</f>
        <v/>
      </c>
      <c r="AQ148" s="769"/>
      <c r="AR148" s="611"/>
      <c r="AS148" s="24"/>
    </row>
    <row r="149" spans="1:45" ht="20.25" customHeight="1" x14ac:dyDescent="0.15">
      <c r="A149" s="463"/>
      <c r="B149" s="463"/>
      <c r="C149" s="463"/>
      <c r="D149" s="463"/>
      <c r="E149" s="463"/>
      <c r="F149" s="463"/>
      <c r="G149" s="463"/>
      <c r="H149" s="463"/>
      <c r="I149" s="463"/>
      <c r="J149" s="463"/>
      <c r="K149" s="463"/>
      <c r="L149" s="463"/>
      <c r="M149" s="463"/>
      <c r="N149" s="463"/>
      <c r="O149" s="463"/>
      <c r="P149" s="463"/>
      <c r="Q149" s="463"/>
      <c r="R149" s="463"/>
      <c r="S149" s="463"/>
      <c r="T149" s="463"/>
      <c r="U149" s="463"/>
      <c r="V149" s="5"/>
      <c r="W149" s="272"/>
      <c r="X149" s="608"/>
      <c r="Y149" s="947"/>
      <c r="Z149" s="676" t="s">
        <v>159</v>
      </c>
      <c r="AA149" s="922"/>
      <c r="AB149" s="923" t="s">
        <v>274</v>
      </c>
      <c r="AC149" s="924"/>
      <c r="AD149" s="924"/>
      <c r="AE149" s="925">
        <f>$R$49</f>
        <v>0</v>
      </c>
      <c r="AF149" s="925"/>
      <c r="AG149" s="925"/>
      <c r="AH149" s="614" t="str">
        <f>+$U$49</f>
        <v>USD</v>
      </c>
      <c r="AI149" s="961"/>
      <c r="AJ149" s="404" t="s">
        <v>151</v>
      </c>
      <c r="AK149" s="771" t="str">
        <f>IF(ISBLANK($M$36),"",$M$36)</f>
        <v/>
      </c>
      <c r="AL149" s="771"/>
      <c r="AM149" s="771"/>
      <c r="AN149" s="771"/>
      <c r="AO149" s="771"/>
      <c r="AP149" s="768" t="str">
        <f>IF($T$36=0,"",$T$36)</f>
        <v/>
      </c>
      <c r="AQ149" s="769"/>
      <c r="AR149" s="611"/>
      <c r="AS149" s="24"/>
    </row>
    <row r="150" spans="1:45" ht="20.25" customHeight="1" x14ac:dyDescent="0.15">
      <c r="A150" s="463"/>
      <c r="B150" s="463"/>
      <c r="C150" s="463"/>
      <c r="D150" s="463"/>
      <c r="E150" s="463"/>
      <c r="F150" s="463"/>
      <c r="G150" s="463"/>
      <c r="H150" s="463"/>
      <c r="I150" s="463"/>
      <c r="J150" s="463"/>
      <c r="K150" s="463"/>
      <c r="L150" s="463"/>
      <c r="M150" s="463"/>
      <c r="N150" s="463"/>
      <c r="O150" s="463"/>
      <c r="P150" s="463"/>
      <c r="Q150" s="463"/>
      <c r="R150" s="463"/>
      <c r="S150" s="463"/>
      <c r="T150" s="463"/>
      <c r="U150" s="463"/>
      <c r="V150" s="5"/>
      <c r="W150" s="272"/>
      <c r="X150" s="608"/>
      <c r="Y150" s="947"/>
      <c r="Z150" s="926" t="str">
        <f>CONCATENATE(YEAR($R$48),"/",MONTH($R$48),"期")</f>
        <v>1900/1期</v>
      </c>
      <c r="AA150" s="927"/>
      <c r="AB150" s="928" t="s">
        <v>276</v>
      </c>
      <c r="AC150" s="929"/>
      <c r="AD150" s="929"/>
      <c r="AE150" s="930" t="str">
        <f>$R$51</f>
        <v/>
      </c>
      <c r="AF150" s="930"/>
      <c r="AG150" s="930"/>
      <c r="AH150" s="598" t="str">
        <f>+$U$51</f>
        <v>USD</v>
      </c>
      <c r="AI150" s="961"/>
      <c r="AJ150" s="404" t="s">
        <v>152</v>
      </c>
      <c r="AK150" s="771" t="str">
        <f>IF(ISBLANK($M$37),"",$M$37)</f>
        <v/>
      </c>
      <c r="AL150" s="771"/>
      <c r="AM150" s="771"/>
      <c r="AN150" s="771"/>
      <c r="AO150" s="771"/>
      <c r="AP150" s="768" t="str">
        <f>IF($T$37=0,"",$T$37)</f>
        <v/>
      </c>
      <c r="AQ150" s="769"/>
      <c r="AR150" s="611"/>
      <c r="AS150" s="24"/>
    </row>
    <row r="151" spans="1:45" ht="20.25" customHeight="1" x14ac:dyDescent="0.15">
      <c r="A151" s="463"/>
      <c r="B151" s="463"/>
      <c r="C151" s="463"/>
      <c r="D151" s="463"/>
      <c r="E151" s="463"/>
      <c r="F151" s="463"/>
      <c r="G151" s="463"/>
      <c r="H151" s="463"/>
      <c r="I151" s="463"/>
      <c r="J151" s="463"/>
      <c r="K151" s="463"/>
      <c r="L151" s="463"/>
      <c r="M151" s="463"/>
      <c r="N151" s="463"/>
      <c r="O151" s="463"/>
      <c r="P151" s="463"/>
      <c r="Q151" s="463"/>
      <c r="R151" s="463"/>
      <c r="S151" s="463"/>
      <c r="T151" s="463"/>
      <c r="U151" s="463"/>
      <c r="V151" s="5"/>
      <c r="W151" s="272"/>
      <c r="X151" s="608"/>
      <c r="Y151" s="948"/>
      <c r="Z151" s="615"/>
      <c r="AA151" s="616"/>
      <c r="AB151" s="407"/>
      <c r="AC151" s="617"/>
      <c r="AD151" s="617"/>
      <c r="AE151" s="410" t="str">
        <f>IF(コントロール!D2=TRUE,"被保険持分比率：","被保険出資比率：")</f>
        <v>被保険出資比率：</v>
      </c>
      <c r="AF151" s="903" t="str">
        <f>IF(コントロール!$D$5=TRUE,$R$50,IF(OR(コントロール!$D$3=TRUE,コントロール!$D$4=TRUE),ROUNDDOWN($AE$148/$AE$147,3),""))</f>
        <v/>
      </c>
      <c r="AG151" s="903"/>
      <c r="AH151" s="400" t="s">
        <v>19</v>
      </c>
      <c r="AI151" s="962"/>
      <c r="AJ151" s="408"/>
      <c r="AK151" s="399"/>
      <c r="AL151" s="399"/>
      <c r="AM151" s="399"/>
      <c r="AN151" s="399"/>
      <c r="AO151" s="384"/>
      <c r="AP151" s="904">
        <f>SUM($AP$146:$AP$150)</f>
        <v>0</v>
      </c>
      <c r="AQ151" s="905"/>
      <c r="AR151" s="611"/>
      <c r="AS151" s="24"/>
    </row>
    <row r="152" spans="1:45" ht="20.25" customHeight="1" x14ac:dyDescent="0.15">
      <c r="A152" s="463"/>
      <c r="B152" s="463"/>
      <c r="C152" s="463"/>
      <c r="D152" s="463"/>
      <c r="E152" s="463"/>
      <c r="F152" s="463"/>
      <c r="G152" s="463"/>
      <c r="H152" s="463"/>
      <c r="I152" s="463"/>
      <c r="J152" s="463"/>
      <c r="K152" s="463"/>
      <c r="L152" s="463"/>
      <c r="M152" s="463"/>
      <c r="N152" s="463"/>
      <c r="O152" s="463"/>
      <c r="P152" s="463"/>
      <c r="Q152" s="463"/>
      <c r="R152" s="463"/>
      <c r="S152" s="463"/>
      <c r="T152" s="463"/>
      <c r="U152" s="463"/>
      <c r="V152" s="5"/>
      <c r="W152" s="272"/>
      <c r="X152" s="608"/>
      <c r="Y152" s="914" t="s">
        <v>288</v>
      </c>
      <c r="Z152" s="915"/>
      <c r="AA152" s="681" t="s">
        <v>287</v>
      </c>
      <c r="AB152" s="682"/>
      <c r="AC152" s="918" t="str">
        <f>+コントロール!J22</f>
        <v/>
      </c>
      <c r="AD152" s="919"/>
      <c r="AE152" s="640" t="s">
        <v>23</v>
      </c>
      <c r="AF152" s="618" t="str">
        <f>$I$35</f>
        <v>USD</v>
      </c>
      <c r="AG152" s="681" t="s">
        <v>281</v>
      </c>
      <c r="AH152" s="825"/>
      <c r="AI152" s="825"/>
      <c r="AJ152" s="682"/>
      <c r="AK152" s="920" t="str">
        <f>$I$59</f>
        <v/>
      </c>
      <c r="AL152" s="921"/>
      <c r="AM152" s="921"/>
      <c r="AN152" s="389" t="s">
        <v>24</v>
      </c>
      <c r="AO152" s="641" t="str">
        <f>$I$58</f>
        <v/>
      </c>
      <c r="AP152" s="642" t="s">
        <v>1233</v>
      </c>
      <c r="AQ152" s="419"/>
      <c r="AR152" s="611"/>
      <c r="AS152" s="24"/>
    </row>
    <row r="153" spans="1:45" ht="20.25" customHeight="1" x14ac:dyDescent="0.15">
      <c r="A153" s="463"/>
      <c r="B153" s="463"/>
      <c r="C153" s="463"/>
      <c r="D153" s="463"/>
      <c r="E153" s="463"/>
      <c r="F153" s="463"/>
      <c r="G153" s="463"/>
      <c r="H153" s="463"/>
      <c r="I153" s="463"/>
      <c r="J153" s="463"/>
      <c r="K153" s="463"/>
      <c r="L153" s="463"/>
      <c r="M153" s="463"/>
      <c r="N153" s="463"/>
      <c r="O153" s="463"/>
      <c r="P153" s="463"/>
      <c r="Q153" s="463"/>
      <c r="R153" s="463"/>
      <c r="S153" s="463"/>
      <c r="T153" s="463"/>
      <c r="U153" s="463"/>
      <c r="V153" s="5"/>
      <c r="W153" s="272"/>
      <c r="X153" s="608"/>
      <c r="Y153" s="916"/>
      <c r="Z153" s="917"/>
      <c r="AA153" s="681" t="s">
        <v>308</v>
      </c>
      <c r="AB153" s="682"/>
      <c r="AC153" s="906">
        <f>$G$66</f>
        <v>0</v>
      </c>
      <c r="AD153" s="907"/>
      <c r="AE153" s="389" t="s">
        <v>19</v>
      </c>
      <c r="AF153" s="681" t="s">
        <v>25</v>
      </c>
      <c r="AG153" s="682"/>
      <c r="AH153" s="421">
        <f>+$C$65</f>
        <v>0</v>
      </c>
      <c r="AI153" s="390" t="s">
        <v>17</v>
      </c>
      <c r="AJ153" s="681" t="s">
        <v>310</v>
      </c>
      <c r="AK153" s="682"/>
      <c r="AL153" s="920" t="e">
        <f>ROUNDDOWN($AK$152*$AC$153/100,0)</f>
        <v>#VALUE!</v>
      </c>
      <c r="AM153" s="921"/>
      <c r="AN153" s="921"/>
      <c r="AO153" s="393" t="s">
        <v>24</v>
      </c>
      <c r="AP153" s="619"/>
      <c r="AQ153" s="620"/>
      <c r="AR153" s="611"/>
      <c r="AS153" s="24"/>
    </row>
    <row r="154" spans="1:45" ht="20.25" customHeight="1" x14ac:dyDescent="0.15">
      <c r="A154" s="463"/>
      <c r="B154" s="463"/>
      <c r="C154" s="463"/>
      <c r="D154" s="463"/>
      <c r="E154" s="463"/>
      <c r="F154" s="463"/>
      <c r="G154" s="463"/>
      <c r="H154" s="463"/>
      <c r="I154" s="463"/>
      <c r="J154" s="463"/>
      <c r="K154" s="463"/>
      <c r="L154" s="463"/>
      <c r="M154" s="463"/>
      <c r="N154" s="463"/>
      <c r="O154" s="463"/>
      <c r="P154" s="463"/>
      <c r="Q154" s="463"/>
      <c r="R154" s="463"/>
      <c r="S154" s="463"/>
      <c r="T154" s="463"/>
      <c r="U154" s="463"/>
      <c r="V154" s="5"/>
      <c r="W154" s="272"/>
      <c r="X154" s="608"/>
      <c r="Y154" s="621" t="s">
        <v>286</v>
      </c>
      <c r="Z154" s="622"/>
      <c r="AA154" s="622"/>
      <c r="AB154" s="622"/>
      <c r="AC154" s="622"/>
      <c r="AD154" s="622"/>
      <c r="AE154" s="623"/>
      <c r="AF154" s="623"/>
      <c r="AG154" s="623"/>
      <c r="AH154" s="624"/>
      <c r="AI154" s="622"/>
      <c r="AJ154" s="622"/>
      <c r="AK154" s="625"/>
      <c r="AL154" s="624"/>
      <c r="AM154" s="622"/>
      <c r="AN154" s="622"/>
      <c r="AO154" s="626"/>
      <c r="AP154" s="626"/>
      <c r="AQ154" s="624"/>
      <c r="AR154" s="611"/>
      <c r="AS154" s="24"/>
    </row>
    <row r="155" spans="1:45" ht="20.25" customHeight="1" x14ac:dyDescent="0.15">
      <c r="A155" s="463"/>
      <c r="B155" s="463"/>
      <c r="C155" s="463"/>
      <c r="D155" s="463"/>
      <c r="E155" s="463"/>
      <c r="F155" s="463"/>
      <c r="G155" s="463"/>
      <c r="H155" s="463"/>
      <c r="I155" s="463"/>
      <c r="J155" s="463"/>
      <c r="K155" s="463"/>
      <c r="L155" s="463"/>
      <c r="M155" s="463"/>
      <c r="N155" s="463"/>
      <c r="O155" s="463"/>
      <c r="P155" s="463"/>
      <c r="Q155" s="463"/>
      <c r="R155" s="463"/>
      <c r="S155" s="463"/>
      <c r="T155" s="463"/>
      <c r="U155" s="463"/>
      <c r="V155" s="5"/>
      <c r="W155" s="272"/>
      <c r="X155" s="608"/>
      <c r="Y155" s="686" t="s">
        <v>212</v>
      </c>
      <c r="Z155" s="687"/>
      <c r="AA155" s="901"/>
      <c r="AB155" s="609"/>
      <c r="AC155" s="397"/>
      <c r="AD155" s="416" t="s">
        <v>271</v>
      </c>
      <c r="AE155" s="638" t="str">
        <f>IF(G86="000-000000-0","",G86)</f>
        <v/>
      </c>
      <c r="AF155" s="397"/>
      <c r="AG155" s="627"/>
      <c r="AH155" s="628"/>
      <c r="AI155" s="686" t="s">
        <v>212</v>
      </c>
      <c r="AJ155" s="687"/>
      <c r="AK155" s="901"/>
      <c r="AL155" s="609"/>
      <c r="AM155" s="397"/>
      <c r="AN155" s="416" t="s">
        <v>271</v>
      </c>
      <c r="AO155" s="638" t="str">
        <f>IF(G90="000-000000-0","",G90)</f>
        <v/>
      </c>
      <c r="AP155" s="397"/>
      <c r="AQ155" s="627"/>
      <c r="AR155" s="611"/>
      <c r="AS155" s="24"/>
    </row>
    <row r="156" spans="1:45" ht="20.25" customHeight="1" x14ac:dyDescent="0.15">
      <c r="A156" s="463"/>
      <c r="B156" s="463"/>
      <c r="C156" s="463"/>
      <c r="D156" s="463"/>
      <c r="E156" s="463"/>
      <c r="F156" s="463"/>
      <c r="G156" s="463"/>
      <c r="H156" s="463"/>
      <c r="I156" s="463"/>
      <c r="J156" s="463"/>
      <c r="K156" s="463"/>
      <c r="L156" s="463"/>
      <c r="M156" s="463"/>
      <c r="N156" s="463"/>
      <c r="O156" s="463"/>
      <c r="P156" s="463"/>
      <c r="Q156" s="463"/>
      <c r="R156" s="463"/>
      <c r="S156" s="463"/>
      <c r="T156" s="463"/>
      <c r="U156" s="463"/>
      <c r="V156" s="5"/>
      <c r="W156" s="272"/>
      <c r="X156" s="608"/>
      <c r="Y156" s="688"/>
      <c r="Z156" s="689"/>
      <c r="AA156" s="902"/>
      <c r="AB156" s="735" t="str">
        <f>IF(ISBLANK(D87),"",D87)</f>
        <v/>
      </c>
      <c r="AC156" s="736"/>
      <c r="AD156" s="736"/>
      <c r="AE156" s="736"/>
      <c r="AF156" s="736"/>
      <c r="AG156" s="737"/>
      <c r="AH156" s="629"/>
      <c r="AI156" s="688"/>
      <c r="AJ156" s="689"/>
      <c r="AK156" s="902"/>
      <c r="AL156" s="735" t="str">
        <f>IF(ISBLANK(D91),"",D91)</f>
        <v/>
      </c>
      <c r="AM156" s="736"/>
      <c r="AN156" s="736"/>
      <c r="AO156" s="736"/>
      <c r="AP156" s="736"/>
      <c r="AQ156" s="737"/>
      <c r="AR156" s="611"/>
      <c r="AS156" s="24"/>
    </row>
    <row r="157" spans="1:45" ht="20.25" customHeight="1" x14ac:dyDescent="0.15">
      <c r="A157" s="463"/>
      <c r="B157" s="463"/>
      <c r="C157" s="463"/>
      <c r="D157" s="463"/>
      <c r="E157" s="463"/>
      <c r="F157" s="463"/>
      <c r="G157" s="463"/>
      <c r="H157" s="463"/>
      <c r="I157" s="463"/>
      <c r="J157" s="463"/>
      <c r="K157" s="463"/>
      <c r="L157" s="463"/>
      <c r="M157" s="463"/>
      <c r="N157" s="463"/>
      <c r="O157" s="463"/>
      <c r="P157" s="463"/>
      <c r="Q157" s="463"/>
      <c r="R157" s="463"/>
      <c r="S157" s="463"/>
      <c r="T157" s="463"/>
      <c r="U157" s="463"/>
      <c r="V157" s="5"/>
      <c r="W157" s="272"/>
      <c r="X157" s="608"/>
      <c r="Y157" s="899" t="s">
        <v>21</v>
      </c>
      <c r="Z157" s="912"/>
      <c r="AA157" s="913"/>
      <c r="AB157" s="739" t="str">
        <f>IF(ISBLANK(D88),"",D88)</f>
        <v/>
      </c>
      <c r="AC157" s="740"/>
      <c r="AD157" s="740"/>
      <c r="AE157" s="740"/>
      <c r="AF157" s="740"/>
      <c r="AG157" s="741"/>
      <c r="AH157" s="629"/>
      <c r="AI157" s="899" t="s">
        <v>21</v>
      </c>
      <c r="AJ157" s="912"/>
      <c r="AK157" s="913"/>
      <c r="AL157" s="739" t="str">
        <f>IF(ISBLANK(D92),"",D92)</f>
        <v/>
      </c>
      <c r="AM157" s="740"/>
      <c r="AN157" s="740"/>
      <c r="AO157" s="740"/>
      <c r="AP157" s="740"/>
      <c r="AQ157" s="741"/>
      <c r="AR157" s="611"/>
      <c r="AS157" s="24"/>
    </row>
    <row r="158" spans="1:45" ht="20.25" customHeight="1" thickBot="1" x14ac:dyDescent="0.2">
      <c r="A158" s="463"/>
      <c r="B158" s="463"/>
      <c r="C158" s="463"/>
      <c r="D158" s="463"/>
      <c r="E158" s="463"/>
      <c r="F158" s="463"/>
      <c r="G158" s="463"/>
      <c r="H158" s="463"/>
      <c r="I158" s="463"/>
      <c r="J158" s="463"/>
      <c r="K158" s="463"/>
      <c r="L158" s="463"/>
      <c r="M158" s="463"/>
      <c r="N158" s="463"/>
      <c r="O158" s="463"/>
      <c r="P158" s="463"/>
      <c r="Q158" s="463"/>
      <c r="R158" s="463"/>
      <c r="S158" s="463"/>
      <c r="T158" s="463"/>
      <c r="U158" s="463"/>
      <c r="V158" s="5"/>
      <c r="W158" s="272"/>
      <c r="X158" s="630"/>
      <c r="Y158" s="631"/>
      <c r="Z158" s="631"/>
      <c r="AA158" s="631"/>
      <c r="AB158" s="631"/>
      <c r="AC158" s="631"/>
      <c r="AD158" s="631"/>
      <c r="AE158" s="631"/>
      <c r="AF158" s="631"/>
      <c r="AG158" s="631"/>
      <c r="AH158" s="631"/>
      <c r="AI158" s="631"/>
      <c r="AJ158" s="631"/>
      <c r="AK158" s="631"/>
      <c r="AL158" s="631"/>
      <c r="AM158" s="631"/>
      <c r="AN158" s="631"/>
      <c r="AO158" s="631"/>
      <c r="AP158" s="631"/>
      <c r="AQ158" s="631"/>
      <c r="AR158" s="632"/>
      <c r="AS158" s="24"/>
    </row>
    <row r="159" spans="1:45" ht="20.25" customHeight="1" x14ac:dyDescent="0.15">
      <c r="A159" s="463"/>
      <c r="B159" s="463"/>
      <c r="C159" s="463"/>
      <c r="D159" s="463"/>
      <c r="E159" s="463"/>
      <c r="F159" s="463"/>
      <c r="G159" s="463"/>
      <c r="H159" s="463"/>
      <c r="I159" s="463"/>
      <c r="J159" s="463"/>
      <c r="K159" s="463"/>
      <c r="L159" s="463"/>
      <c r="M159" s="463"/>
      <c r="N159" s="463"/>
      <c r="O159" s="463"/>
      <c r="P159" s="463"/>
      <c r="Q159" s="463"/>
      <c r="R159" s="463"/>
      <c r="S159" s="463"/>
      <c r="T159" s="463"/>
      <c r="U159" s="463"/>
      <c r="V159" s="5"/>
      <c r="W159" s="272"/>
      <c r="X159" s="21"/>
      <c r="Y159" s="24"/>
      <c r="Z159" s="24"/>
      <c r="AA159" s="24"/>
      <c r="AB159" s="24"/>
      <c r="AC159" s="24"/>
      <c r="AD159" s="24"/>
      <c r="AE159" s="24"/>
      <c r="AF159" s="24"/>
      <c r="AG159" s="24"/>
      <c r="AH159" s="24"/>
      <c r="AI159" s="24"/>
      <c r="AJ159" s="24"/>
      <c r="AK159" s="24"/>
      <c r="AL159" s="24"/>
      <c r="AM159" s="24"/>
      <c r="AN159" s="24"/>
      <c r="AO159" s="24"/>
      <c r="AP159" s="24"/>
      <c r="AQ159" s="24"/>
      <c r="AR159" s="24"/>
      <c r="AS159" s="24"/>
    </row>
    <row r="160" spans="1:45" ht="20.25" customHeight="1" x14ac:dyDescent="0.15">
      <c r="A160" s="463"/>
      <c r="B160" s="463"/>
      <c r="C160" s="463"/>
      <c r="D160" s="463"/>
      <c r="E160" s="463"/>
      <c r="F160" s="463"/>
      <c r="G160" s="463"/>
      <c r="H160" s="463"/>
      <c r="I160" s="463"/>
      <c r="J160" s="463"/>
      <c r="K160" s="463"/>
      <c r="L160" s="463"/>
      <c r="M160" s="463"/>
      <c r="N160" s="463"/>
      <c r="O160" s="463"/>
      <c r="P160" s="463"/>
      <c r="Q160" s="463"/>
      <c r="R160" s="463"/>
      <c r="S160" s="463"/>
      <c r="T160" s="463"/>
      <c r="U160" s="463"/>
      <c r="V160" s="5"/>
      <c r="W160" s="272"/>
      <c r="X160" s="21"/>
      <c r="Y160" s="24"/>
      <c r="Z160" s="24"/>
      <c r="AA160" s="24"/>
      <c r="AB160" s="24"/>
      <c r="AC160" s="24"/>
      <c r="AD160" s="24"/>
      <c r="AE160" s="24"/>
      <c r="AF160" s="24"/>
      <c r="AG160" s="24"/>
      <c r="AH160" s="24"/>
      <c r="AI160" s="24"/>
      <c r="AJ160" s="24"/>
      <c r="AK160" s="24"/>
      <c r="AL160" s="24"/>
      <c r="AM160" s="24"/>
      <c r="AN160" s="24"/>
      <c r="AO160" s="24"/>
      <c r="AP160" s="24"/>
      <c r="AQ160" s="24"/>
      <c r="AR160" s="24"/>
      <c r="AS160" s="24"/>
    </row>
    <row r="161" spans="1:45" ht="20.25" customHeight="1" x14ac:dyDescent="0.15">
      <c r="A161" s="463"/>
      <c r="B161" s="463"/>
      <c r="C161" s="463"/>
      <c r="D161" s="463"/>
      <c r="E161" s="463"/>
      <c r="F161" s="463"/>
      <c r="G161" s="463"/>
      <c r="H161" s="463"/>
      <c r="I161" s="463"/>
      <c r="J161" s="463"/>
      <c r="K161" s="463"/>
      <c r="L161" s="463"/>
      <c r="M161" s="463"/>
      <c r="N161" s="463"/>
      <c r="O161" s="463"/>
      <c r="P161" s="463"/>
      <c r="Q161" s="463"/>
      <c r="R161" s="463"/>
      <c r="S161" s="463"/>
      <c r="T161" s="463"/>
      <c r="U161" s="463"/>
      <c r="V161" s="5"/>
      <c r="W161" s="272"/>
      <c r="X161" s="21"/>
      <c r="Y161" s="24"/>
      <c r="Z161" s="24"/>
      <c r="AA161" s="24"/>
      <c r="AB161" s="24"/>
      <c r="AC161" s="24"/>
      <c r="AD161" s="24"/>
      <c r="AE161" s="24"/>
      <c r="AF161" s="24"/>
      <c r="AG161" s="24"/>
      <c r="AH161" s="24"/>
      <c r="AI161" s="24"/>
      <c r="AJ161" s="24"/>
      <c r="AK161" s="24"/>
      <c r="AL161" s="24"/>
      <c r="AM161" s="24"/>
      <c r="AN161" s="24"/>
      <c r="AO161" s="24"/>
      <c r="AP161" s="24"/>
      <c r="AQ161" s="24"/>
      <c r="AR161" s="24"/>
      <c r="AS161" s="24"/>
    </row>
    <row r="162" spans="1:45" ht="20.25" customHeight="1" x14ac:dyDescent="0.15">
      <c r="A162" s="463"/>
      <c r="B162" s="463"/>
      <c r="C162" s="463"/>
      <c r="D162" s="463"/>
      <c r="E162" s="463"/>
      <c r="F162" s="463"/>
      <c r="G162" s="463"/>
      <c r="H162" s="463"/>
      <c r="I162" s="463"/>
      <c r="J162" s="463"/>
      <c r="K162" s="463"/>
      <c r="L162" s="463"/>
      <c r="M162" s="463"/>
      <c r="N162" s="463"/>
      <c r="O162" s="463"/>
      <c r="P162" s="463"/>
      <c r="Q162" s="463"/>
      <c r="R162" s="463"/>
      <c r="S162" s="463"/>
      <c r="T162" s="463"/>
      <c r="U162" s="463"/>
      <c r="V162" s="5"/>
      <c r="W162" s="272"/>
      <c r="X162" s="21"/>
      <c r="Y162" s="24"/>
      <c r="Z162" s="24"/>
      <c r="AA162" s="24"/>
      <c r="AB162" s="24"/>
      <c r="AC162" s="24"/>
      <c r="AD162" s="24"/>
      <c r="AE162" s="24"/>
      <c r="AF162" s="24"/>
      <c r="AG162" s="24"/>
      <c r="AH162" s="24"/>
      <c r="AI162" s="24"/>
      <c r="AJ162" s="24"/>
      <c r="AK162" s="24"/>
      <c r="AL162" s="24"/>
      <c r="AM162" s="24"/>
      <c r="AN162" s="24"/>
      <c r="AO162" s="24"/>
      <c r="AP162" s="24"/>
      <c r="AQ162" s="24"/>
      <c r="AR162" s="24"/>
      <c r="AS162" s="24"/>
    </row>
    <row r="163" spans="1:45" ht="20.25" customHeight="1" x14ac:dyDescent="0.15">
      <c r="A163" s="5"/>
      <c r="B163" s="5"/>
      <c r="C163" s="5"/>
      <c r="D163" s="5"/>
      <c r="E163" s="5"/>
      <c r="F163" s="5"/>
      <c r="G163" s="5"/>
      <c r="H163" s="5"/>
      <c r="I163" s="5"/>
      <c r="J163" s="5"/>
      <c r="K163" s="5"/>
      <c r="L163" s="5"/>
      <c r="M163" s="5"/>
      <c r="N163" s="5"/>
      <c r="O163" s="5"/>
      <c r="P163" s="5"/>
      <c r="Q163" s="5"/>
      <c r="R163" s="5"/>
      <c r="S163" s="5"/>
      <c r="T163" s="5"/>
      <c r="U163" s="5"/>
      <c r="V163" s="5"/>
      <c r="W163" s="272"/>
      <c r="X163" s="21"/>
      <c r="Y163" s="24"/>
      <c r="Z163" s="24"/>
      <c r="AA163" s="24"/>
      <c r="AB163" s="24"/>
      <c r="AC163" s="24"/>
      <c r="AD163" s="24"/>
      <c r="AE163" s="24"/>
      <c r="AF163" s="24"/>
      <c r="AG163" s="24"/>
      <c r="AH163" s="24"/>
      <c r="AI163" s="24"/>
      <c r="AJ163" s="24"/>
      <c r="AK163" s="24"/>
      <c r="AL163" s="24"/>
      <c r="AM163" s="24"/>
      <c r="AN163" s="24"/>
      <c r="AO163" s="24"/>
      <c r="AP163" s="24"/>
      <c r="AQ163" s="24"/>
      <c r="AR163" s="24"/>
      <c r="AS163" s="24"/>
    </row>
    <row r="164" spans="1:45" ht="20.25" customHeight="1" x14ac:dyDescent="0.15">
      <c r="A164" s="5"/>
      <c r="B164" s="5"/>
      <c r="C164" s="5"/>
      <c r="D164" s="5"/>
      <c r="E164" s="5"/>
      <c r="F164" s="5"/>
      <c r="G164" s="5"/>
      <c r="H164" s="5"/>
      <c r="I164" s="5"/>
      <c r="J164" s="5"/>
      <c r="K164" s="5"/>
      <c r="L164" s="5"/>
      <c r="M164" s="5"/>
      <c r="N164" s="5"/>
      <c r="O164" s="5"/>
      <c r="P164" s="5"/>
      <c r="Q164" s="5"/>
      <c r="R164" s="5"/>
      <c r="S164" s="5"/>
      <c r="T164" s="5"/>
      <c r="U164" s="5"/>
      <c r="V164" s="5"/>
      <c r="W164" s="272"/>
      <c r="X164" s="21"/>
      <c r="Y164" s="24"/>
      <c r="Z164" s="24"/>
      <c r="AA164" s="24"/>
      <c r="AB164" s="24"/>
      <c r="AC164" s="24"/>
      <c r="AD164" s="24"/>
      <c r="AE164" s="24"/>
      <c r="AF164" s="24"/>
      <c r="AG164" s="24"/>
      <c r="AH164" s="24"/>
      <c r="AI164" s="24"/>
      <c r="AJ164" s="24"/>
      <c r="AK164" s="24"/>
      <c r="AL164" s="24"/>
      <c r="AM164" s="24"/>
      <c r="AN164" s="24"/>
      <c r="AO164" s="24"/>
      <c r="AP164" s="24"/>
      <c r="AQ164" s="24"/>
      <c r="AR164" s="24"/>
      <c r="AS164" s="24"/>
    </row>
    <row r="165" spans="1:45" ht="20.25" customHeight="1" x14ac:dyDescent="0.15">
      <c r="A165" s="5"/>
      <c r="B165" s="5"/>
      <c r="C165" s="5"/>
      <c r="D165" s="5"/>
      <c r="E165" s="5"/>
      <c r="F165" s="5"/>
      <c r="G165" s="5"/>
      <c r="H165" s="5"/>
      <c r="I165" s="5"/>
      <c r="J165" s="5"/>
      <c r="K165" s="5"/>
      <c r="L165" s="5"/>
      <c r="M165" s="5"/>
      <c r="N165" s="5"/>
      <c r="O165" s="5"/>
      <c r="P165" s="5"/>
      <c r="Q165" s="5"/>
      <c r="R165" s="5"/>
      <c r="S165" s="5"/>
      <c r="T165" s="5"/>
      <c r="U165" s="5"/>
      <c r="V165" s="5"/>
      <c r="W165" s="272"/>
      <c r="X165" s="21"/>
      <c r="Y165" s="24"/>
      <c r="Z165" s="24"/>
      <c r="AA165" s="24"/>
      <c r="AB165" s="24"/>
      <c r="AC165" s="24"/>
      <c r="AD165" s="24"/>
      <c r="AE165" s="24"/>
      <c r="AF165" s="24"/>
      <c r="AG165" s="24"/>
      <c r="AH165" s="24"/>
      <c r="AI165" s="24"/>
      <c r="AJ165" s="24"/>
      <c r="AK165" s="24"/>
      <c r="AL165" s="24"/>
      <c r="AM165" s="24"/>
      <c r="AN165" s="24"/>
      <c r="AO165" s="24"/>
      <c r="AP165" s="24"/>
      <c r="AQ165" s="24"/>
      <c r="AR165" s="24"/>
      <c r="AS165" s="24"/>
    </row>
    <row r="166" spans="1:45" ht="20.25" customHeight="1" x14ac:dyDescent="0.15">
      <c r="A166" s="5"/>
      <c r="B166" s="5"/>
      <c r="C166" s="5"/>
      <c r="D166" s="5"/>
      <c r="E166" s="5"/>
      <c r="F166" s="5"/>
      <c r="G166" s="5"/>
      <c r="H166" s="5"/>
      <c r="I166" s="5"/>
      <c r="J166" s="5"/>
      <c r="K166" s="5"/>
      <c r="L166" s="5"/>
      <c r="M166" s="5"/>
      <c r="N166" s="5"/>
      <c r="O166" s="5"/>
      <c r="P166" s="5"/>
      <c r="Q166" s="5"/>
      <c r="R166" s="5"/>
      <c r="S166" s="5"/>
      <c r="T166" s="5"/>
      <c r="U166" s="5"/>
      <c r="V166" s="5"/>
      <c r="W166" s="272"/>
      <c r="X166" s="21"/>
      <c r="Y166" s="24"/>
      <c r="Z166" s="24"/>
      <c r="AA166" s="24"/>
      <c r="AB166" s="24"/>
      <c r="AC166" s="24"/>
      <c r="AD166" s="24"/>
      <c r="AE166" s="24"/>
      <c r="AF166" s="24"/>
      <c r="AG166" s="24"/>
      <c r="AH166" s="24"/>
      <c r="AI166" s="24"/>
      <c r="AJ166" s="24"/>
      <c r="AK166" s="24"/>
      <c r="AL166" s="24"/>
      <c r="AM166" s="24"/>
      <c r="AN166" s="24"/>
      <c r="AO166" s="24"/>
      <c r="AP166" s="24"/>
      <c r="AQ166" s="24"/>
      <c r="AR166" s="24"/>
      <c r="AS166" s="24"/>
    </row>
    <row r="167" spans="1:45" ht="20.25" customHeight="1" x14ac:dyDescent="0.15">
      <c r="A167" s="5"/>
      <c r="B167" s="5"/>
      <c r="C167" s="5"/>
      <c r="D167" s="5"/>
      <c r="E167" s="5"/>
      <c r="F167" s="5"/>
      <c r="G167" s="5"/>
      <c r="H167" s="5"/>
      <c r="I167" s="5"/>
      <c r="J167" s="5"/>
      <c r="K167" s="5"/>
      <c r="L167" s="5"/>
      <c r="M167" s="5"/>
      <c r="N167" s="5"/>
      <c r="O167" s="5"/>
      <c r="P167" s="5"/>
      <c r="Q167" s="5"/>
      <c r="R167" s="5"/>
      <c r="S167" s="5"/>
      <c r="T167" s="5"/>
      <c r="U167" s="5"/>
      <c r="V167" s="5"/>
      <c r="W167" s="272"/>
      <c r="X167" s="21"/>
      <c r="Y167" s="24"/>
      <c r="Z167" s="24"/>
      <c r="AA167" s="24"/>
      <c r="AB167" s="24"/>
      <c r="AC167" s="24"/>
      <c r="AD167" s="24"/>
      <c r="AE167" s="24"/>
      <c r="AF167" s="24"/>
      <c r="AG167" s="24"/>
      <c r="AH167" s="24"/>
      <c r="AI167" s="24"/>
      <c r="AJ167" s="24"/>
      <c r="AK167" s="24"/>
      <c r="AL167" s="24"/>
      <c r="AM167" s="24"/>
      <c r="AN167" s="24"/>
      <c r="AO167" s="24"/>
      <c r="AP167" s="24"/>
      <c r="AQ167" s="24"/>
      <c r="AR167" s="24"/>
      <c r="AS167" s="24"/>
    </row>
    <row r="168" spans="1:45" ht="20.25" customHeight="1" x14ac:dyDescent="0.15">
      <c r="A168" s="5"/>
      <c r="B168" s="5"/>
      <c r="C168" s="5"/>
      <c r="D168" s="5"/>
      <c r="E168" s="5"/>
      <c r="F168" s="5"/>
      <c r="G168" s="5"/>
      <c r="H168" s="5"/>
      <c r="I168" s="5"/>
      <c r="J168" s="5"/>
      <c r="K168" s="5"/>
      <c r="L168" s="5"/>
      <c r="M168" s="5"/>
      <c r="N168" s="5"/>
      <c r="O168" s="5"/>
      <c r="P168" s="5"/>
      <c r="Q168" s="5"/>
      <c r="R168" s="5"/>
      <c r="S168" s="5"/>
      <c r="T168" s="5"/>
      <c r="U168" s="5"/>
      <c r="V168" s="5"/>
      <c r="W168" s="272"/>
      <c r="X168" s="21"/>
      <c r="Y168" s="24"/>
      <c r="Z168" s="24"/>
      <c r="AA168" s="24"/>
      <c r="AB168" s="24"/>
      <c r="AC168" s="24"/>
      <c r="AD168" s="24"/>
      <c r="AE168" s="24"/>
      <c r="AF168" s="24"/>
      <c r="AG168" s="24"/>
      <c r="AH168" s="24"/>
      <c r="AI168" s="24"/>
      <c r="AJ168" s="24"/>
      <c r="AK168" s="24"/>
      <c r="AL168" s="24"/>
      <c r="AM168" s="24"/>
      <c r="AN168" s="24"/>
      <c r="AO168" s="24"/>
      <c r="AP168" s="24"/>
      <c r="AQ168" s="24"/>
      <c r="AR168" s="24"/>
      <c r="AS168" s="24"/>
    </row>
    <row r="169" spans="1:45" ht="20.25" customHeight="1" x14ac:dyDescent="0.15">
      <c r="A169" s="1"/>
      <c r="B169" s="1"/>
      <c r="C169" s="1"/>
      <c r="D169" s="1"/>
      <c r="E169" s="1"/>
      <c r="F169" s="1"/>
      <c r="G169" s="1"/>
      <c r="H169" s="1"/>
      <c r="I169" s="1"/>
      <c r="J169" s="1"/>
      <c r="K169" s="1"/>
      <c r="L169" s="1"/>
      <c r="M169" s="1"/>
      <c r="N169" s="1"/>
      <c r="O169" s="1"/>
      <c r="P169" s="1"/>
      <c r="Q169" s="1"/>
      <c r="R169" s="1"/>
      <c r="S169" s="1"/>
      <c r="T169" s="1"/>
      <c r="U169" s="1"/>
      <c r="V169" s="1"/>
      <c r="W169" s="272"/>
      <c r="X169" s="21"/>
      <c r="Y169" s="24"/>
      <c r="Z169" s="24"/>
      <c r="AA169" s="24"/>
      <c r="AB169" s="24"/>
      <c r="AC169" s="24"/>
      <c r="AD169" s="24"/>
      <c r="AE169" s="24"/>
      <c r="AF169" s="24"/>
      <c r="AG169" s="24"/>
      <c r="AH169" s="24"/>
      <c r="AI169" s="24"/>
      <c r="AJ169" s="24"/>
      <c r="AK169" s="24"/>
      <c r="AL169" s="24"/>
      <c r="AM169" s="24"/>
      <c r="AN169" s="24"/>
      <c r="AO169" s="24"/>
      <c r="AP169" s="24"/>
      <c r="AQ169" s="24"/>
      <c r="AR169" s="24"/>
      <c r="AS169" s="24"/>
    </row>
    <row r="170" spans="1:45" ht="20.25" customHeight="1" x14ac:dyDescent="0.15">
      <c r="A170" s="1"/>
      <c r="B170" s="1"/>
      <c r="C170" s="1"/>
      <c r="D170" s="1"/>
      <c r="E170" s="1"/>
      <c r="F170" s="1"/>
      <c r="G170" s="1"/>
      <c r="H170" s="1"/>
      <c r="I170" s="1"/>
      <c r="J170" s="1"/>
      <c r="K170" s="1"/>
      <c r="L170" s="1"/>
      <c r="M170" s="1"/>
      <c r="N170" s="1"/>
      <c r="O170" s="1"/>
      <c r="P170" s="1"/>
      <c r="Q170" s="1"/>
      <c r="R170" s="1"/>
      <c r="S170" s="1"/>
      <c r="T170" s="1"/>
      <c r="U170" s="1"/>
      <c r="V170" s="1"/>
      <c r="W170" s="272"/>
      <c r="X170" s="21"/>
      <c r="Y170" s="24"/>
      <c r="Z170" s="24"/>
      <c r="AA170" s="24"/>
      <c r="AB170" s="24"/>
      <c r="AC170" s="24"/>
      <c r="AD170" s="24"/>
      <c r="AE170" s="24"/>
      <c r="AF170" s="24"/>
      <c r="AG170" s="24"/>
      <c r="AH170" s="24"/>
      <c r="AI170" s="24"/>
      <c r="AJ170" s="24"/>
      <c r="AK170" s="24"/>
      <c r="AL170" s="24"/>
      <c r="AM170" s="24"/>
      <c r="AN170" s="24"/>
      <c r="AO170" s="24"/>
      <c r="AP170" s="24"/>
      <c r="AQ170" s="24"/>
      <c r="AR170" s="24"/>
      <c r="AS170" s="24"/>
    </row>
    <row r="171" spans="1:45" ht="20.25" customHeight="1" x14ac:dyDescent="0.15">
      <c r="A171" s="1"/>
      <c r="B171" s="1"/>
      <c r="C171" s="1"/>
      <c r="D171" s="1"/>
      <c r="E171" s="1"/>
      <c r="F171" s="1"/>
      <c r="G171" s="1"/>
      <c r="H171" s="1"/>
      <c r="I171" s="1"/>
      <c r="J171" s="1"/>
      <c r="K171" s="1"/>
      <c r="L171" s="1"/>
      <c r="M171" s="1"/>
      <c r="N171" s="1"/>
      <c r="O171" s="1"/>
      <c r="P171" s="1"/>
      <c r="Q171" s="1"/>
      <c r="R171" s="1"/>
      <c r="S171" s="1"/>
      <c r="T171" s="1"/>
      <c r="U171" s="1"/>
      <c r="V171" s="1"/>
      <c r="W171" s="272"/>
      <c r="X171" s="21"/>
      <c r="Y171" s="24"/>
      <c r="Z171" s="24"/>
      <c r="AA171" s="24"/>
      <c r="AB171" s="24"/>
      <c r="AC171" s="24"/>
      <c r="AD171" s="24"/>
      <c r="AE171" s="24"/>
      <c r="AF171" s="24"/>
      <c r="AG171" s="24"/>
      <c r="AH171" s="24"/>
      <c r="AI171" s="24"/>
      <c r="AJ171" s="24"/>
      <c r="AK171" s="24"/>
      <c r="AL171" s="24"/>
      <c r="AM171" s="24"/>
      <c r="AN171" s="24"/>
      <c r="AO171" s="24"/>
      <c r="AP171" s="24"/>
      <c r="AQ171" s="24"/>
      <c r="AR171" s="24"/>
      <c r="AS171" s="24"/>
    </row>
    <row r="172" spans="1:45" ht="20.25" customHeight="1" x14ac:dyDescent="0.15">
      <c r="W172" s="24"/>
      <c r="X172" s="21"/>
      <c r="Y172" s="24"/>
      <c r="Z172" s="24"/>
      <c r="AA172" s="24"/>
      <c r="AB172" s="24"/>
      <c r="AC172" s="24"/>
      <c r="AD172" s="24"/>
      <c r="AE172" s="24"/>
      <c r="AF172" s="24"/>
      <c r="AG172" s="24"/>
      <c r="AH172" s="24"/>
      <c r="AI172" s="24"/>
      <c r="AJ172" s="24"/>
      <c r="AK172" s="24"/>
      <c r="AL172" s="24"/>
      <c r="AM172" s="24"/>
      <c r="AN172" s="24"/>
      <c r="AO172" s="24"/>
      <c r="AP172" s="24"/>
      <c r="AQ172" s="24"/>
      <c r="AR172" s="24"/>
    </row>
  </sheetData>
  <sheetProtection password="CCC9" sheet="1" formatCells="0" formatColumns="0" formatRows="0"/>
  <protectedRanges>
    <protectedRange password="CCC9" sqref="M77" name="範囲1"/>
  </protectedRanges>
  <mergeCells count="350">
    <mergeCell ref="X93:AR96"/>
    <mergeCell ref="X98:AR99"/>
    <mergeCell ref="A92:C92"/>
    <mergeCell ref="D92:U92"/>
    <mergeCell ref="C142:U143"/>
    <mergeCell ref="X107:AR107"/>
    <mergeCell ref="X104:AS105"/>
    <mergeCell ref="X101:AS102"/>
    <mergeCell ref="Y142:Y151"/>
    <mergeCell ref="Z142:AB143"/>
    <mergeCell ref="AB147:AD147"/>
    <mergeCell ref="AE147:AG147"/>
    <mergeCell ref="AK147:AO147"/>
    <mergeCell ref="AP147:AQ147"/>
    <mergeCell ref="AB148:AD148"/>
    <mergeCell ref="AE148:AG148"/>
    <mergeCell ref="AK148:AO148"/>
    <mergeCell ref="AP148:AQ148"/>
    <mergeCell ref="AC144:AM144"/>
    <mergeCell ref="AO144:AQ144"/>
    <mergeCell ref="Z145:AA146"/>
    <mergeCell ref="AB145:AH146"/>
    <mergeCell ref="AI145:AI151"/>
    <mergeCell ref="AK145:AO145"/>
    <mergeCell ref="X133:Y133"/>
    <mergeCell ref="R113:T113"/>
    <mergeCell ref="S112:T112"/>
    <mergeCell ref="R115:T115"/>
    <mergeCell ref="P115:Q115"/>
    <mergeCell ref="P108:U108"/>
    <mergeCell ref="F111:H111"/>
    <mergeCell ref="R109:T109"/>
    <mergeCell ref="J109:K109"/>
    <mergeCell ref="L109:N109"/>
    <mergeCell ref="F113:H113"/>
    <mergeCell ref="L111:N111"/>
    <mergeCell ref="R111:T111"/>
    <mergeCell ref="M112:N112"/>
    <mergeCell ref="F109:H109"/>
    <mergeCell ref="A110:C110"/>
    <mergeCell ref="A86:C87"/>
    <mergeCell ref="G86:I86"/>
    <mergeCell ref="D87:U87"/>
    <mergeCell ref="A88:C88"/>
    <mergeCell ref="D88:U88"/>
    <mergeCell ref="A90:C91"/>
    <mergeCell ref="G90:I90"/>
    <mergeCell ref="D91:U91"/>
    <mergeCell ref="J103:K103"/>
    <mergeCell ref="L103:N103"/>
    <mergeCell ref="AC133:AE133"/>
    <mergeCell ref="AF133:AH133"/>
    <mergeCell ref="A126:C126"/>
    <mergeCell ref="A122:C122"/>
    <mergeCell ref="F123:H123"/>
    <mergeCell ref="Z133:AB133"/>
    <mergeCell ref="R123:T123"/>
    <mergeCell ref="S124:T124"/>
    <mergeCell ref="G124:H124"/>
    <mergeCell ref="F125:H125"/>
    <mergeCell ref="M124:N124"/>
    <mergeCell ref="L123:N123"/>
    <mergeCell ref="D128:I130"/>
    <mergeCell ref="J128:O130"/>
    <mergeCell ref="P128:U130"/>
    <mergeCell ref="A127:C127"/>
    <mergeCell ref="D127:E127"/>
    <mergeCell ref="F127:H127"/>
    <mergeCell ref="J127:K127"/>
    <mergeCell ref="L127:N127"/>
    <mergeCell ref="P127:Q127"/>
    <mergeCell ref="X132:Y132"/>
    <mergeCell ref="Z132:AB132"/>
    <mergeCell ref="X131:Y131"/>
    <mergeCell ref="Z147:AA148"/>
    <mergeCell ref="Y157:AA157"/>
    <mergeCell ref="AB157:AG157"/>
    <mergeCell ref="AI157:AK157"/>
    <mergeCell ref="AL157:AQ157"/>
    <mergeCell ref="Y152:Z153"/>
    <mergeCell ref="AA152:AB152"/>
    <mergeCell ref="AC152:AD152"/>
    <mergeCell ref="AG152:AJ152"/>
    <mergeCell ref="AK152:AM152"/>
    <mergeCell ref="AA153:AB153"/>
    <mergeCell ref="Z149:AA149"/>
    <mergeCell ref="AB149:AD149"/>
    <mergeCell ref="AE149:AG149"/>
    <mergeCell ref="AK149:AO149"/>
    <mergeCell ref="AP149:AQ149"/>
    <mergeCell ref="Z150:AA150"/>
    <mergeCell ref="AB150:AD150"/>
    <mergeCell ref="AE150:AG150"/>
    <mergeCell ref="AK150:AO150"/>
    <mergeCell ref="AP150:AQ150"/>
    <mergeCell ref="AJ153:AK153"/>
    <mergeCell ref="AL153:AN153"/>
    <mergeCell ref="Y155:AA156"/>
    <mergeCell ref="AI155:AK156"/>
    <mergeCell ref="AB156:AG156"/>
    <mergeCell ref="AL156:AQ156"/>
    <mergeCell ref="AF151:AG151"/>
    <mergeCell ref="AP151:AQ151"/>
    <mergeCell ref="AC153:AD153"/>
    <mergeCell ref="AF153:AG153"/>
    <mergeCell ref="AP145:AQ145"/>
    <mergeCell ref="AK146:AO146"/>
    <mergeCell ref="AJ142:AK142"/>
    <mergeCell ref="AL142:AM142"/>
    <mergeCell ref="AO142:AQ142"/>
    <mergeCell ref="AC143:AI143"/>
    <mergeCell ref="AJ143:AK143"/>
    <mergeCell ref="AL143:AM143"/>
    <mergeCell ref="AO143:AQ143"/>
    <mergeCell ref="AP146:AQ146"/>
    <mergeCell ref="Z144:AB144"/>
    <mergeCell ref="Z129:AB129"/>
    <mergeCell ref="A139:B140"/>
    <mergeCell ref="F139:J139"/>
    <mergeCell ref="R127:T127"/>
    <mergeCell ref="AC132:AE132"/>
    <mergeCell ref="AF132:AH132"/>
    <mergeCell ref="D116:I118"/>
    <mergeCell ref="J116:O118"/>
    <mergeCell ref="P116:U118"/>
    <mergeCell ref="AF130:AH130"/>
    <mergeCell ref="AC130:AE130"/>
    <mergeCell ref="X129:Y129"/>
    <mergeCell ref="F121:H121"/>
    <mergeCell ref="Z131:AB131"/>
    <mergeCell ref="AC131:AE131"/>
    <mergeCell ref="AF131:AH131"/>
    <mergeCell ref="X130:Y130"/>
    <mergeCell ref="Z130:AB130"/>
    <mergeCell ref="AC129:AE129"/>
    <mergeCell ref="AF129:AH129"/>
    <mergeCell ref="L125:N125"/>
    <mergeCell ref="R125:T125"/>
    <mergeCell ref="X124:AS126"/>
    <mergeCell ref="X117:AS121"/>
    <mergeCell ref="W110:AD111"/>
    <mergeCell ref="A96:C96"/>
    <mergeCell ref="D96:I96"/>
    <mergeCell ref="J96:O96"/>
    <mergeCell ref="P96:U96"/>
    <mergeCell ref="D97:E97"/>
    <mergeCell ref="F97:H97"/>
    <mergeCell ref="J97:K97"/>
    <mergeCell ref="A97:C97"/>
    <mergeCell ref="P103:Q103"/>
    <mergeCell ref="A102:C102"/>
    <mergeCell ref="A103:C103"/>
    <mergeCell ref="D103:E103"/>
    <mergeCell ref="F103:H103"/>
    <mergeCell ref="P97:Q97"/>
    <mergeCell ref="F101:H101"/>
    <mergeCell ref="P109:Q109"/>
    <mergeCell ref="D104:I106"/>
    <mergeCell ref="J104:O106"/>
    <mergeCell ref="P104:U106"/>
    <mergeCell ref="A108:C108"/>
    <mergeCell ref="D108:I108"/>
    <mergeCell ref="J108:O108"/>
    <mergeCell ref="A109:C109"/>
    <mergeCell ref="M139:U139"/>
    <mergeCell ref="F140:K140"/>
    <mergeCell ref="N140:P140"/>
    <mergeCell ref="S140:U140"/>
    <mergeCell ref="N138:P138"/>
    <mergeCell ref="S138:U138"/>
    <mergeCell ref="R135:S135"/>
    <mergeCell ref="I136:K136"/>
    <mergeCell ref="J121:K121"/>
    <mergeCell ref="L121:N121"/>
    <mergeCell ref="P121:Q121"/>
    <mergeCell ref="R121:T121"/>
    <mergeCell ref="R97:T97"/>
    <mergeCell ref="F99:H99"/>
    <mergeCell ref="L99:N99"/>
    <mergeCell ref="R99:T99"/>
    <mergeCell ref="E135:O135"/>
    <mergeCell ref="F138:K138"/>
    <mergeCell ref="S100:T100"/>
    <mergeCell ref="R103:T103"/>
    <mergeCell ref="D120:I120"/>
    <mergeCell ref="J120:O120"/>
    <mergeCell ref="P120:U120"/>
    <mergeCell ref="D121:E121"/>
    <mergeCell ref="L113:N113"/>
    <mergeCell ref="D115:E115"/>
    <mergeCell ref="F115:H115"/>
    <mergeCell ref="O136:P136"/>
    <mergeCell ref="L101:N101"/>
    <mergeCell ref="R101:T101"/>
    <mergeCell ref="G100:H100"/>
    <mergeCell ref="M100:N100"/>
    <mergeCell ref="J115:K115"/>
    <mergeCell ref="L115:N115"/>
    <mergeCell ref="G112:H112"/>
    <mergeCell ref="D109:E109"/>
    <mergeCell ref="A137:B138"/>
    <mergeCell ref="F137:J137"/>
    <mergeCell ref="M137:U137"/>
    <mergeCell ref="C76:H76"/>
    <mergeCell ref="A77:B77"/>
    <mergeCell ref="C77:H77"/>
    <mergeCell ref="R77:T77"/>
    <mergeCell ref="C78:H78"/>
    <mergeCell ref="A76:B76"/>
    <mergeCell ref="M77:P77"/>
    <mergeCell ref="R78:T78"/>
    <mergeCell ref="A98:C98"/>
    <mergeCell ref="A135:B136"/>
    <mergeCell ref="A120:C120"/>
    <mergeCell ref="A81:B81"/>
    <mergeCell ref="A82:B82"/>
    <mergeCell ref="A83:B83"/>
    <mergeCell ref="C81:G81"/>
    <mergeCell ref="C82:G82"/>
    <mergeCell ref="C83:G83"/>
    <mergeCell ref="A121:C121"/>
    <mergeCell ref="A114:C114"/>
    <mergeCell ref="A115:C115"/>
    <mergeCell ref="L97:N97"/>
    <mergeCell ref="I67:J68"/>
    <mergeCell ref="N67:P67"/>
    <mergeCell ref="T67:U67"/>
    <mergeCell ref="I69:J69"/>
    <mergeCell ref="N69:O69"/>
    <mergeCell ref="R69:S69"/>
    <mergeCell ref="X63:AS66"/>
    <mergeCell ref="A65:B65"/>
    <mergeCell ref="E65:I65"/>
    <mergeCell ref="A66:C66"/>
    <mergeCell ref="G66:H66"/>
    <mergeCell ref="O66:P66"/>
    <mergeCell ref="A67:B70"/>
    <mergeCell ref="D54:E54"/>
    <mergeCell ref="A58:A60"/>
    <mergeCell ref="I58:K58"/>
    <mergeCell ref="X59:AS62"/>
    <mergeCell ref="I59:K59"/>
    <mergeCell ref="A61:A62"/>
    <mergeCell ref="B61:D61"/>
    <mergeCell ref="B62:G62"/>
    <mergeCell ref="A47:A57"/>
    <mergeCell ref="R48:S48"/>
    <mergeCell ref="R49:T49"/>
    <mergeCell ref="R50:S50"/>
    <mergeCell ref="R51:T51"/>
    <mergeCell ref="D52:F52"/>
    <mergeCell ref="J52:K52"/>
    <mergeCell ref="R52:S52"/>
    <mergeCell ref="D53:F53"/>
    <mergeCell ref="X48:AS58"/>
    <mergeCell ref="S62:T62"/>
    <mergeCell ref="A35:D35"/>
    <mergeCell ref="I35:J35"/>
    <mergeCell ref="M35:S35"/>
    <mergeCell ref="T35:U35"/>
    <mergeCell ref="A36:D36"/>
    <mergeCell ref="E36:I36"/>
    <mergeCell ref="M36:S36"/>
    <mergeCell ref="T36:U36"/>
    <mergeCell ref="A41:D41"/>
    <mergeCell ref="E41:G42"/>
    <mergeCell ref="H41:H42"/>
    <mergeCell ref="I41:N41"/>
    <mergeCell ref="O41:P41"/>
    <mergeCell ref="R41:U41"/>
    <mergeCell ref="A42:D42"/>
    <mergeCell ref="I42:N42"/>
    <mergeCell ref="O42:P42"/>
    <mergeCell ref="X29:AD29"/>
    <mergeCell ref="A31:C31"/>
    <mergeCell ref="D31:F31"/>
    <mergeCell ref="G31:K31"/>
    <mergeCell ref="L31:N31"/>
    <mergeCell ref="O31:R31"/>
    <mergeCell ref="S31:U31"/>
    <mergeCell ref="A32:C33"/>
    <mergeCell ref="D32:J33"/>
    <mergeCell ref="K32:K38"/>
    <mergeCell ref="M32:S32"/>
    <mergeCell ref="T32:U32"/>
    <mergeCell ref="M33:S33"/>
    <mergeCell ref="T33:U33"/>
    <mergeCell ref="A34:C34"/>
    <mergeCell ref="E34:J34"/>
    <mergeCell ref="M34:S34"/>
    <mergeCell ref="A37:D38"/>
    <mergeCell ref="F37:I37"/>
    <mergeCell ref="M37:S37"/>
    <mergeCell ref="T37:U37"/>
    <mergeCell ref="G38:H38"/>
    <mergeCell ref="T38:U38"/>
    <mergeCell ref="T34:U34"/>
    <mergeCell ref="A3:U3"/>
    <mergeCell ref="R4:U4"/>
    <mergeCell ref="B7:T8"/>
    <mergeCell ref="X8:AR9"/>
    <mergeCell ref="C11:J11"/>
    <mergeCell ref="A10:E10"/>
    <mergeCell ref="A15:E15"/>
    <mergeCell ref="K15:P15"/>
    <mergeCell ref="C18:I18"/>
    <mergeCell ref="N18:T18"/>
    <mergeCell ref="F10:G10"/>
    <mergeCell ref="F15:G15"/>
    <mergeCell ref="Q15:R15"/>
    <mergeCell ref="C12:I12"/>
    <mergeCell ref="J12:J13"/>
    <mergeCell ref="C16:J16"/>
    <mergeCell ref="N16:U16"/>
    <mergeCell ref="R23:U23"/>
    <mergeCell ref="U17:U18"/>
    <mergeCell ref="O72:U72"/>
    <mergeCell ref="X12:AR14"/>
    <mergeCell ref="C13:I13"/>
    <mergeCell ref="C17:I17"/>
    <mergeCell ref="J17:J18"/>
    <mergeCell ref="N17:T17"/>
    <mergeCell ref="A22:C23"/>
    <mergeCell ref="D22:N23"/>
    <mergeCell ref="O22:Q22"/>
    <mergeCell ref="R22:U22"/>
    <mergeCell ref="O23:Q23"/>
    <mergeCell ref="A24:C24"/>
    <mergeCell ref="P24:S24"/>
    <mergeCell ref="A25:C25"/>
    <mergeCell ref="R25:T25"/>
    <mergeCell ref="A28:C29"/>
    <mergeCell ref="G28:I28"/>
    <mergeCell ref="N28:P29"/>
    <mergeCell ref="D29:M29"/>
    <mergeCell ref="S29:T29"/>
    <mergeCell ref="A30:C30"/>
    <mergeCell ref="D30:U30"/>
    <mergeCell ref="X84:AR85"/>
    <mergeCell ref="X80:AR82"/>
    <mergeCell ref="A71:B72"/>
    <mergeCell ref="X70:AS71"/>
    <mergeCell ref="X72:AS74"/>
    <mergeCell ref="A75:B75"/>
    <mergeCell ref="C72:H72"/>
    <mergeCell ref="X76:AS78"/>
    <mergeCell ref="A73:B74"/>
    <mergeCell ref="C75:H75"/>
    <mergeCell ref="Q75:T75"/>
    <mergeCell ref="C71:H71"/>
  </mergeCells>
  <phoneticPr fontId="2"/>
  <conditionalFormatting sqref="I42:N42">
    <cfRule type="cellIs" dxfId="1" priority="1" stopIfTrue="1" operator="equal">
      <formula>"持分割合を記入してください⇒"</formula>
    </cfRule>
    <cfRule type="cellIs" dxfId="0" priority="2" stopIfTrue="1" operator="equal">
      <formula>"持分割合を記入してください⇒"</formula>
    </cfRule>
  </conditionalFormatting>
  <dataValidations count="8">
    <dataValidation type="custom" allowBlank="1" showInputMessage="1" showErrorMessage="1" errorTitle="入力数値エラー" error="１００％または９５％以下の数値を入力してください" promptTitle="入力範囲" prompt="付保割合は、100％または95％以下で設定できます" sqref="G66:H66 O66:P66" xr:uid="{C26071E5-D4D3-4465-A407-96C4B63088DF}">
      <formula1>OR(G66=100,AND(0&lt;=G66,95&gt;=G66))</formula1>
    </dataValidation>
    <dataValidation type="textLength" allowBlank="1" showInputMessage="1" showErrorMessage="1" error="小数点第4位（百分率では第3位を切り捨て）た数値を入力してください_x000a_＜入力例＞10.30（％）" sqref="T67:U67" xr:uid="{68CFDA00-D147-492D-B8B6-06A6BAA217CB}">
      <formula1>0</formula1>
      <formula2>6</formula2>
    </dataValidation>
    <dataValidation type="textLength" allowBlank="1" showInputMessage="1" showErrorMessage="1" errorTitle="入力内容が相違します" error="”000-000000-0”となる型で再入力してください" sqref="G28:I28 G86:I86 G90:I90" xr:uid="{F4A31AFC-4870-45D4-B865-0D9032301403}">
      <formula1>12</formula1>
      <formula2>12</formula2>
    </dataValidation>
    <dataValidation type="list" allowBlank="1" showInputMessage="1" showErrorMessage="1" sqref="N69 I35:J35" xr:uid="{AA7526C1-2108-4F34-B075-9415233C1D32}">
      <formula1>通貨略称</formula1>
    </dataValidation>
    <dataValidation type="list" allowBlank="1" showInputMessage="1" showErrorMessage="1" prompt="決算書類の種別をご選択ください。" sqref="Q47" xr:uid="{2A4C6D48-D6D0-4AE8-AF21-35C5704E7C8E}">
      <formula1>"単体,連結, "</formula1>
    </dataValidation>
    <dataValidation allowBlank="1" showInputMessage="1" showErrorMessage="1" prompt="９桁の保険利用者コードを記入してください" sqref="F10:G10" xr:uid="{C21D4090-D6E2-491D-90DD-9D076CBB5EFE}"/>
    <dataValidation type="list" allowBlank="1" showInputMessage="1" showErrorMessage="1" sqref="M77" xr:uid="{922A7A9D-D84B-472B-8538-6CCA989A7196}">
      <formula1>"統合方法を選択してください,統合先証券番号：,被統合証券番号："</formula1>
    </dataValidation>
    <dataValidation type="list" allowBlank="1" showInputMessage="1" showErrorMessage="1" sqref="R22:U22 R23:U23" xr:uid="{67B28892-B6CF-4BFF-9EA2-EF9A42698FBD}">
      <formula1>国名称一覧</formula1>
    </dataValidation>
  </dataValidations>
  <hyperlinks>
    <hyperlink ref="AD15" r:id="rId1" xr:uid="{F9D86C42-402C-41A1-BF8D-5D3AD57E51B2}"/>
    <hyperlink ref="AE29" r:id="rId2" xr:uid="{2395928F-5E50-4580-9217-342A64DB3B93}"/>
    <hyperlink ref="AG67" r:id="rId3" xr:uid="{93734B65-FD9E-4845-B6EB-D55851528D1E}"/>
    <hyperlink ref="AE106" r:id="rId4" xr:uid="{1C1A9E49-010D-4ED6-8C19-18066CC0E6D0}"/>
    <hyperlink ref="AG108" r:id="rId5" xr:uid="{AFC9CF73-4203-4B95-81F0-C8697DCA91BF}"/>
  </hyperlinks>
  <printOptions horizontalCentered="1"/>
  <pageMargins left="0.70866141732283472" right="0.70866141732283472" top="0.74803149606299213" bottom="0.74803149606299213" header="0.31496062992125984" footer="0.31496062992125984"/>
  <pageSetup paperSize="9" scale="75" fitToHeight="0" orientation="portrait" r:id="rId6"/>
  <headerFooter>
    <oddFooter>&amp;R&amp;9 2022年11月1日更新</oddFooter>
  </headerFooter>
  <rowBreaks count="3" manualBreakCount="3">
    <brk id="43" max="21" man="1"/>
    <brk id="92" max="21" man="1"/>
    <brk id="131" max="21" man="1"/>
  </rowBreaks>
  <colBreaks count="1" manualBreakCount="1">
    <brk id="22" max="1048575" man="1"/>
  </colBreaks>
  <drawing r:id="rId7"/>
  <legacyDrawing r:id="rId8"/>
  <mc:AlternateContent xmlns:mc="http://schemas.openxmlformats.org/markup-compatibility/2006">
    <mc:Choice Requires="x14">
      <controls>
        <mc:AlternateContent xmlns:mc="http://schemas.openxmlformats.org/markup-compatibility/2006">
          <mc:Choice Requires="x14">
            <control shapeId="14337" r:id="rId9" name="Check Box 1">
              <controlPr locked="0" defaultSize="0" autoFill="0" autoLine="0" autoPict="0" altText="申込人と同じ">
                <anchor moveWithCells="1">
                  <from>
                    <xdr:col>0</xdr:col>
                    <xdr:colOff>123825</xdr:colOff>
                    <xdr:row>17</xdr:row>
                    <xdr:rowOff>238125</xdr:rowOff>
                  </from>
                  <to>
                    <xdr:col>3</xdr:col>
                    <xdr:colOff>95250</xdr:colOff>
                    <xdr:row>19</xdr:row>
                    <xdr:rowOff>38100</xdr:rowOff>
                  </to>
                </anchor>
              </controlPr>
            </control>
          </mc:Choice>
        </mc:AlternateContent>
        <mc:AlternateContent xmlns:mc="http://schemas.openxmlformats.org/markup-compatibility/2006">
          <mc:Choice Requires="x14">
            <control shapeId="14338" r:id="rId10" name="Check Box 2">
              <controlPr locked="0" defaultSize="0" autoFill="0" autoLine="0" autoPict="0" altText="申込人と同じ">
                <anchor moveWithCells="1">
                  <from>
                    <xdr:col>10</xdr:col>
                    <xdr:colOff>276225</xdr:colOff>
                    <xdr:row>17</xdr:row>
                    <xdr:rowOff>238125</xdr:rowOff>
                  </from>
                  <to>
                    <xdr:col>13</xdr:col>
                    <xdr:colOff>180975</xdr:colOff>
                    <xdr:row>19</xdr:row>
                    <xdr:rowOff>38100</xdr:rowOff>
                  </to>
                </anchor>
              </controlPr>
            </control>
          </mc:Choice>
        </mc:AlternateContent>
        <mc:AlternateContent xmlns:mc="http://schemas.openxmlformats.org/markup-compatibility/2006">
          <mc:Choice Requires="x14">
            <control shapeId="14339" r:id="rId11" name="Check Box 3">
              <controlPr locked="0" defaultSize="0" autoFill="0" autoLine="0" autoPict="0" altText="申込人と同じ">
                <anchor moveWithCells="1">
                  <from>
                    <xdr:col>3</xdr:col>
                    <xdr:colOff>19050</xdr:colOff>
                    <xdr:row>23</xdr:row>
                    <xdr:rowOff>9525</xdr:rowOff>
                  </from>
                  <to>
                    <xdr:col>7</xdr:col>
                    <xdr:colOff>257175</xdr:colOff>
                    <xdr:row>23</xdr:row>
                    <xdr:rowOff>247650</xdr:rowOff>
                  </to>
                </anchor>
              </controlPr>
            </control>
          </mc:Choice>
        </mc:AlternateContent>
        <mc:AlternateContent xmlns:mc="http://schemas.openxmlformats.org/markup-compatibility/2006">
          <mc:Choice Requires="x14">
            <control shapeId="14340" r:id="rId12" name="Check Box 4">
              <controlPr locked="0" defaultSize="0" autoFill="0" autoLine="0" autoPict="0" altText="申込人と同じ">
                <anchor moveWithCells="1">
                  <from>
                    <xdr:col>8</xdr:col>
                    <xdr:colOff>209550</xdr:colOff>
                    <xdr:row>23</xdr:row>
                    <xdr:rowOff>9525</xdr:rowOff>
                  </from>
                  <to>
                    <xdr:col>11</xdr:col>
                    <xdr:colOff>266700</xdr:colOff>
                    <xdr:row>23</xdr:row>
                    <xdr:rowOff>247650</xdr:rowOff>
                  </to>
                </anchor>
              </controlPr>
            </control>
          </mc:Choice>
        </mc:AlternateContent>
        <mc:AlternateContent xmlns:mc="http://schemas.openxmlformats.org/markup-compatibility/2006">
          <mc:Choice Requires="x14">
            <control shapeId="14341" r:id="rId13" name="Check Box 5">
              <controlPr locked="0" defaultSize="0" autoFill="0" autoLine="0" autoPict="0" altText="申込人と同じ">
                <anchor moveWithCells="1">
                  <from>
                    <xdr:col>3</xdr:col>
                    <xdr:colOff>19050</xdr:colOff>
                    <xdr:row>24</xdr:row>
                    <xdr:rowOff>9525</xdr:rowOff>
                  </from>
                  <to>
                    <xdr:col>5</xdr:col>
                    <xdr:colOff>209550</xdr:colOff>
                    <xdr:row>24</xdr:row>
                    <xdr:rowOff>247650</xdr:rowOff>
                  </to>
                </anchor>
              </controlPr>
            </control>
          </mc:Choice>
        </mc:AlternateContent>
        <mc:AlternateContent xmlns:mc="http://schemas.openxmlformats.org/markup-compatibility/2006">
          <mc:Choice Requires="x14">
            <control shapeId="14342" r:id="rId14" name="Check Box 6">
              <controlPr locked="0" defaultSize="0" autoFill="0" autoLine="0" autoPict="0" altText="申込人と同じ">
                <anchor moveWithCells="1">
                  <from>
                    <xdr:col>12</xdr:col>
                    <xdr:colOff>219075</xdr:colOff>
                    <xdr:row>23</xdr:row>
                    <xdr:rowOff>9525</xdr:rowOff>
                  </from>
                  <to>
                    <xdr:col>14</xdr:col>
                    <xdr:colOff>38100</xdr:colOff>
                    <xdr:row>23</xdr:row>
                    <xdr:rowOff>247650</xdr:rowOff>
                  </to>
                </anchor>
              </controlPr>
            </control>
          </mc:Choice>
        </mc:AlternateContent>
        <mc:AlternateContent xmlns:mc="http://schemas.openxmlformats.org/markup-compatibility/2006">
          <mc:Choice Requires="x14">
            <control shapeId="14343" r:id="rId15" name="Check Box 7">
              <controlPr locked="0" defaultSize="0" autoFill="0" autoLine="0" autoPict="0" altText="申込人と同じ">
                <anchor moveWithCells="1">
                  <from>
                    <xdr:col>5</xdr:col>
                    <xdr:colOff>304800</xdr:colOff>
                    <xdr:row>24</xdr:row>
                    <xdr:rowOff>9525</xdr:rowOff>
                  </from>
                  <to>
                    <xdr:col>8</xdr:col>
                    <xdr:colOff>180975</xdr:colOff>
                    <xdr:row>24</xdr:row>
                    <xdr:rowOff>247650</xdr:rowOff>
                  </to>
                </anchor>
              </controlPr>
            </control>
          </mc:Choice>
        </mc:AlternateContent>
        <mc:AlternateContent xmlns:mc="http://schemas.openxmlformats.org/markup-compatibility/2006">
          <mc:Choice Requires="x14">
            <control shapeId="14344" r:id="rId16" name="Check Box 8">
              <controlPr locked="0" defaultSize="0" autoFill="0" autoLine="0" autoPict="0" altText="申込人と同じ">
                <anchor moveWithCells="1">
                  <from>
                    <xdr:col>16</xdr:col>
                    <xdr:colOff>19050</xdr:colOff>
                    <xdr:row>27</xdr:row>
                    <xdr:rowOff>9525</xdr:rowOff>
                  </from>
                  <to>
                    <xdr:col>17</xdr:col>
                    <xdr:colOff>381000</xdr:colOff>
                    <xdr:row>27</xdr:row>
                    <xdr:rowOff>247650</xdr:rowOff>
                  </to>
                </anchor>
              </controlPr>
            </control>
          </mc:Choice>
        </mc:AlternateContent>
        <mc:AlternateContent xmlns:mc="http://schemas.openxmlformats.org/markup-compatibility/2006">
          <mc:Choice Requires="x14">
            <control shapeId="14345" r:id="rId17" name="Check Box 9">
              <controlPr locked="0" defaultSize="0" autoFill="0" autoLine="0" autoPict="0" altText="申込人と同じ">
                <anchor moveWithCells="1">
                  <from>
                    <xdr:col>18</xdr:col>
                    <xdr:colOff>133350</xdr:colOff>
                    <xdr:row>27</xdr:row>
                    <xdr:rowOff>9525</xdr:rowOff>
                  </from>
                  <to>
                    <xdr:col>20</xdr:col>
                    <xdr:colOff>76200</xdr:colOff>
                    <xdr:row>27</xdr:row>
                    <xdr:rowOff>247650</xdr:rowOff>
                  </to>
                </anchor>
              </controlPr>
            </control>
          </mc:Choice>
        </mc:AlternateContent>
        <mc:AlternateContent xmlns:mc="http://schemas.openxmlformats.org/markup-compatibility/2006">
          <mc:Choice Requires="x14">
            <control shapeId="14346" r:id="rId18" name="Check Box 10">
              <controlPr locked="0" defaultSize="0" autoFill="0" autoLine="0" autoPict="0" altText="申込人と同じ">
                <anchor moveWithCells="1">
                  <from>
                    <xdr:col>16</xdr:col>
                    <xdr:colOff>19050</xdr:colOff>
                    <xdr:row>28</xdr:row>
                    <xdr:rowOff>9525</xdr:rowOff>
                  </from>
                  <to>
                    <xdr:col>17</xdr:col>
                    <xdr:colOff>276225</xdr:colOff>
                    <xdr:row>28</xdr:row>
                    <xdr:rowOff>247650</xdr:rowOff>
                  </to>
                </anchor>
              </controlPr>
            </control>
          </mc:Choice>
        </mc:AlternateContent>
        <mc:AlternateContent xmlns:mc="http://schemas.openxmlformats.org/markup-compatibility/2006">
          <mc:Choice Requires="x14">
            <control shapeId="14347" r:id="rId19" name="Check Box 11">
              <controlPr locked="0" defaultSize="0" autoFill="0" autoLine="0" autoPict="0" altText="申込人と同じ">
                <anchor moveWithCells="1">
                  <from>
                    <xdr:col>1</xdr:col>
                    <xdr:colOff>161925</xdr:colOff>
                    <xdr:row>46</xdr:row>
                    <xdr:rowOff>9525</xdr:rowOff>
                  </from>
                  <to>
                    <xdr:col>3</xdr:col>
                    <xdr:colOff>114300</xdr:colOff>
                    <xdr:row>46</xdr:row>
                    <xdr:rowOff>247650</xdr:rowOff>
                  </to>
                </anchor>
              </controlPr>
            </control>
          </mc:Choice>
        </mc:AlternateContent>
        <mc:AlternateContent xmlns:mc="http://schemas.openxmlformats.org/markup-compatibility/2006">
          <mc:Choice Requires="x14">
            <control shapeId="14348" r:id="rId20" name="Check Box 12">
              <controlPr locked="0" defaultSize="0" autoFill="0" autoLine="0" autoPict="0" altText="申込人と同じ">
                <anchor moveWithCells="1">
                  <from>
                    <xdr:col>4</xdr:col>
                    <xdr:colOff>28575</xdr:colOff>
                    <xdr:row>46</xdr:row>
                    <xdr:rowOff>9525</xdr:rowOff>
                  </from>
                  <to>
                    <xdr:col>6</xdr:col>
                    <xdr:colOff>133350</xdr:colOff>
                    <xdr:row>46</xdr:row>
                    <xdr:rowOff>247650</xdr:rowOff>
                  </to>
                </anchor>
              </controlPr>
            </control>
          </mc:Choice>
        </mc:AlternateContent>
        <mc:AlternateContent xmlns:mc="http://schemas.openxmlformats.org/markup-compatibility/2006">
          <mc:Choice Requires="x14">
            <control shapeId="14349" r:id="rId21" name="Check Box 13">
              <controlPr locked="0" defaultSize="0" autoFill="0" autoLine="0" autoPict="0" altText="申込人と同じ">
                <anchor moveWithCells="1">
                  <from>
                    <xdr:col>13</xdr:col>
                    <xdr:colOff>47625</xdr:colOff>
                    <xdr:row>46</xdr:row>
                    <xdr:rowOff>9525</xdr:rowOff>
                  </from>
                  <to>
                    <xdr:col>15</xdr:col>
                    <xdr:colOff>47625</xdr:colOff>
                    <xdr:row>46</xdr:row>
                    <xdr:rowOff>247650</xdr:rowOff>
                  </to>
                </anchor>
              </controlPr>
            </control>
          </mc:Choice>
        </mc:AlternateContent>
        <mc:AlternateContent xmlns:mc="http://schemas.openxmlformats.org/markup-compatibility/2006">
          <mc:Choice Requires="x14">
            <control shapeId="14350" r:id="rId22" name="Check Box 14">
              <controlPr locked="0" defaultSize="0" autoFill="0" autoLine="0" autoPict="0" altText="申込人と同じ">
                <anchor moveWithCells="1">
                  <from>
                    <xdr:col>4</xdr:col>
                    <xdr:colOff>76200</xdr:colOff>
                    <xdr:row>60</xdr:row>
                    <xdr:rowOff>9525</xdr:rowOff>
                  </from>
                  <to>
                    <xdr:col>5</xdr:col>
                    <xdr:colOff>314325</xdr:colOff>
                    <xdr:row>61</xdr:row>
                    <xdr:rowOff>9525</xdr:rowOff>
                  </to>
                </anchor>
              </controlPr>
            </control>
          </mc:Choice>
        </mc:AlternateContent>
        <mc:AlternateContent xmlns:mc="http://schemas.openxmlformats.org/markup-compatibility/2006">
          <mc:Choice Requires="x14">
            <control shapeId="14351" r:id="rId23" name="Check Box 15">
              <controlPr locked="0" defaultSize="0" autoFill="0" autoLine="0" autoPict="0" altText="申込人と同じ">
                <anchor moveWithCells="1">
                  <from>
                    <xdr:col>1</xdr:col>
                    <xdr:colOff>123825</xdr:colOff>
                    <xdr:row>48</xdr:row>
                    <xdr:rowOff>19050</xdr:rowOff>
                  </from>
                  <to>
                    <xdr:col>5</xdr:col>
                    <xdr:colOff>161925</xdr:colOff>
                    <xdr:row>48</xdr:row>
                    <xdr:rowOff>238125</xdr:rowOff>
                  </to>
                </anchor>
              </controlPr>
            </control>
          </mc:Choice>
        </mc:AlternateContent>
        <mc:AlternateContent xmlns:mc="http://schemas.openxmlformats.org/markup-compatibility/2006">
          <mc:Choice Requires="x14">
            <control shapeId="14352" r:id="rId24" name="Check Box 16">
              <controlPr locked="0" defaultSize="0" autoFill="0" autoLine="0" autoPict="0" altText="申込人と同じ">
                <anchor moveWithCells="1">
                  <from>
                    <xdr:col>8</xdr:col>
                    <xdr:colOff>9525</xdr:colOff>
                    <xdr:row>48</xdr:row>
                    <xdr:rowOff>28575</xdr:rowOff>
                  </from>
                  <to>
                    <xdr:col>12</xdr:col>
                    <xdr:colOff>47625</xdr:colOff>
                    <xdr:row>48</xdr:row>
                    <xdr:rowOff>247650</xdr:rowOff>
                  </to>
                </anchor>
              </controlPr>
            </control>
          </mc:Choice>
        </mc:AlternateContent>
        <mc:AlternateContent xmlns:mc="http://schemas.openxmlformats.org/markup-compatibility/2006">
          <mc:Choice Requires="x14">
            <control shapeId="14353" r:id="rId25" name="Check Box 17">
              <controlPr locked="0" defaultSize="0" autoFill="0" autoLine="0" autoPict="0" altText="申込人と同じ">
                <anchor moveWithCells="1">
                  <from>
                    <xdr:col>9</xdr:col>
                    <xdr:colOff>47625</xdr:colOff>
                    <xdr:row>64</xdr:row>
                    <xdr:rowOff>9525</xdr:rowOff>
                  </from>
                  <to>
                    <xdr:col>12</xdr:col>
                    <xdr:colOff>200025</xdr:colOff>
                    <xdr:row>64</xdr:row>
                    <xdr:rowOff>247650</xdr:rowOff>
                  </to>
                </anchor>
              </controlPr>
            </control>
          </mc:Choice>
        </mc:AlternateContent>
        <mc:AlternateContent xmlns:mc="http://schemas.openxmlformats.org/markup-compatibility/2006">
          <mc:Choice Requires="x14">
            <control shapeId="14354" r:id="rId26" name="Check Box 18">
              <controlPr locked="0" defaultSize="0" autoFill="0" autoLine="0" autoPict="0" altText="申込人と同じ">
                <anchor moveWithCells="1">
                  <from>
                    <xdr:col>13</xdr:col>
                    <xdr:colOff>47625</xdr:colOff>
                    <xdr:row>64</xdr:row>
                    <xdr:rowOff>9525</xdr:rowOff>
                  </from>
                  <to>
                    <xdr:col>16</xdr:col>
                    <xdr:colOff>180975</xdr:colOff>
                    <xdr:row>64</xdr:row>
                    <xdr:rowOff>247650</xdr:rowOff>
                  </to>
                </anchor>
              </controlPr>
            </control>
          </mc:Choice>
        </mc:AlternateContent>
        <mc:AlternateContent xmlns:mc="http://schemas.openxmlformats.org/markup-compatibility/2006">
          <mc:Choice Requires="x14">
            <control shapeId="14355" r:id="rId27" name="Check Box 19">
              <controlPr locked="0" defaultSize="0" autoFill="0" autoLine="0" autoPict="0" altText="申込人と同じ">
                <anchor moveWithCells="1">
                  <from>
                    <xdr:col>17</xdr:col>
                    <xdr:colOff>47625</xdr:colOff>
                    <xdr:row>64</xdr:row>
                    <xdr:rowOff>9525</xdr:rowOff>
                  </from>
                  <to>
                    <xdr:col>20</xdr:col>
                    <xdr:colOff>66675</xdr:colOff>
                    <xdr:row>64</xdr:row>
                    <xdr:rowOff>247650</xdr:rowOff>
                  </to>
                </anchor>
              </controlPr>
            </control>
          </mc:Choice>
        </mc:AlternateContent>
        <mc:AlternateContent xmlns:mc="http://schemas.openxmlformats.org/markup-compatibility/2006">
          <mc:Choice Requires="x14">
            <control shapeId="14356" r:id="rId28" name="Check Box 20">
              <controlPr locked="0" defaultSize="0" autoFill="0" autoLine="0" autoPict="0" altText="申込人と同じ">
                <anchor moveWithCells="1">
                  <from>
                    <xdr:col>2</xdr:col>
                    <xdr:colOff>47625</xdr:colOff>
                    <xdr:row>66</xdr:row>
                    <xdr:rowOff>9525</xdr:rowOff>
                  </from>
                  <to>
                    <xdr:col>6</xdr:col>
                    <xdr:colOff>371475</xdr:colOff>
                    <xdr:row>66</xdr:row>
                    <xdr:rowOff>247650</xdr:rowOff>
                  </to>
                </anchor>
              </controlPr>
            </control>
          </mc:Choice>
        </mc:AlternateContent>
        <mc:AlternateContent xmlns:mc="http://schemas.openxmlformats.org/markup-compatibility/2006">
          <mc:Choice Requires="x14">
            <control shapeId="14357" r:id="rId29" name="Check Box 21">
              <controlPr locked="0" defaultSize="0" autoFill="0" autoLine="0" autoPict="0" altText="申込人と同じ">
                <anchor moveWithCells="1">
                  <from>
                    <xdr:col>2</xdr:col>
                    <xdr:colOff>47625</xdr:colOff>
                    <xdr:row>67</xdr:row>
                    <xdr:rowOff>9525</xdr:rowOff>
                  </from>
                  <to>
                    <xdr:col>6</xdr:col>
                    <xdr:colOff>371475</xdr:colOff>
                    <xdr:row>67</xdr:row>
                    <xdr:rowOff>247650</xdr:rowOff>
                  </to>
                </anchor>
              </controlPr>
            </control>
          </mc:Choice>
        </mc:AlternateContent>
        <mc:AlternateContent xmlns:mc="http://schemas.openxmlformats.org/markup-compatibility/2006">
          <mc:Choice Requires="x14">
            <control shapeId="14358" r:id="rId30" name="Check Box 22">
              <controlPr locked="0" defaultSize="0" autoFill="0" autoLine="0" autoPict="0" altText="申込人と同じ">
                <anchor moveWithCells="1">
                  <from>
                    <xdr:col>2</xdr:col>
                    <xdr:colOff>47625</xdr:colOff>
                    <xdr:row>68</xdr:row>
                    <xdr:rowOff>9525</xdr:rowOff>
                  </from>
                  <to>
                    <xdr:col>6</xdr:col>
                    <xdr:colOff>57150</xdr:colOff>
                    <xdr:row>68</xdr:row>
                    <xdr:rowOff>247650</xdr:rowOff>
                  </to>
                </anchor>
              </controlPr>
            </control>
          </mc:Choice>
        </mc:AlternateContent>
        <mc:AlternateContent xmlns:mc="http://schemas.openxmlformats.org/markup-compatibility/2006">
          <mc:Choice Requires="x14">
            <control shapeId="14359" r:id="rId31" name="Check Box 23">
              <controlPr locked="0" defaultSize="0" autoFill="0" autoLine="0" autoPict="0" altText="申込人と同じ">
                <anchor moveWithCells="1">
                  <from>
                    <xdr:col>10</xdr:col>
                    <xdr:colOff>28575</xdr:colOff>
                    <xdr:row>66</xdr:row>
                    <xdr:rowOff>19050</xdr:rowOff>
                  </from>
                  <to>
                    <xdr:col>12</xdr:col>
                    <xdr:colOff>257175</xdr:colOff>
                    <xdr:row>67</xdr:row>
                    <xdr:rowOff>0</xdr:rowOff>
                  </to>
                </anchor>
              </controlPr>
            </control>
          </mc:Choice>
        </mc:AlternateContent>
        <mc:AlternateContent xmlns:mc="http://schemas.openxmlformats.org/markup-compatibility/2006">
          <mc:Choice Requires="x14">
            <control shapeId="14360" r:id="rId32" name="Check Box 24">
              <controlPr locked="0" defaultSize="0" autoFill="0" autoLine="0" autoPict="0" altText="申込人と同じ">
                <anchor moveWithCells="1">
                  <from>
                    <xdr:col>17</xdr:col>
                    <xdr:colOff>38100</xdr:colOff>
                    <xdr:row>66</xdr:row>
                    <xdr:rowOff>19050</xdr:rowOff>
                  </from>
                  <to>
                    <xdr:col>18</xdr:col>
                    <xdr:colOff>314325</xdr:colOff>
                    <xdr:row>67</xdr:row>
                    <xdr:rowOff>0</xdr:rowOff>
                  </to>
                </anchor>
              </controlPr>
            </control>
          </mc:Choice>
        </mc:AlternateContent>
        <mc:AlternateContent xmlns:mc="http://schemas.openxmlformats.org/markup-compatibility/2006">
          <mc:Choice Requires="x14">
            <control shapeId="14362" r:id="rId33" name="Check Box 26">
              <controlPr locked="0" defaultSize="0" autoFill="0" autoLine="0" autoPict="0" altText="申込人と同じ">
                <anchor moveWithCells="1">
                  <from>
                    <xdr:col>15</xdr:col>
                    <xdr:colOff>247650</xdr:colOff>
                    <xdr:row>72</xdr:row>
                    <xdr:rowOff>9525</xdr:rowOff>
                  </from>
                  <to>
                    <xdr:col>19</xdr:col>
                    <xdr:colOff>38100</xdr:colOff>
                    <xdr:row>72</xdr:row>
                    <xdr:rowOff>247650</xdr:rowOff>
                  </to>
                </anchor>
              </controlPr>
            </control>
          </mc:Choice>
        </mc:AlternateContent>
        <mc:AlternateContent xmlns:mc="http://schemas.openxmlformats.org/markup-compatibility/2006">
          <mc:Choice Requires="x14">
            <control shapeId="14363" r:id="rId34" name="Check Box 27">
              <controlPr locked="0" defaultSize="0" autoFill="0" autoLine="0" autoPict="0" altText="申込人と同じ">
                <anchor moveWithCells="1">
                  <from>
                    <xdr:col>2</xdr:col>
                    <xdr:colOff>47625</xdr:colOff>
                    <xdr:row>72</xdr:row>
                    <xdr:rowOff>9525</xdr:rowOff>
                  </from>
                  <to>
                    <xdr:col>7</xdr:col>
                    <xdr:colOff>257175</xdr:colOff>
                    <xdr:row>72</xdr:row>
                    <xdr:rowOff>247650</xdr:rowOff>
                  </to>
                </anchor>
              </controlPr>
            </control>
          </mc:Choice>
        </mc:AlternateContent>
        <mc:AlternateContent xmlns:mc="http://schemas.openxmlformats.org/markup-compatibility/2006">
          <mc:Choice Requires="x14">
            <control shapeId="14364" r:id="rId35" name="Check Box 28">
              <controlPr locked="0" defaultSize="0" autoFill="0" autoLine="0" autoPict="0" altText="申込人と同じ">
                <anchor moveWithCells="1">
                  <from>
                    <xdr:col>2</xdr:col>
                    <xdr:colOff>47625</xdr:colOff>
                    <xdr:row>73</xdr:row>
                    <xdr:rowOff>0</xdr:rowOff>
                  </from>
                  <to>
                    <xdr:col>7</xdr:col>
                    <xdr:colOff>371475</xdr:colOff>
                    <xdr:row>73</xdr:row>
                    <xdr:rowOff>238125</xdr:rowOff>
                  </to>
                </anchor>
              </controlPr>
            </control>
          </mc:Choice>
        </mc:AlternateContent>
        <mc:AlternateContent xmlns:mc="http://schemas.openxmlformats.org/markup-compatibility/2006">
          <mc:Choice Requires="x14">
            <control shapeId="14365" r:id="rId36" name="Check Box 29">
              <controlPr locked="0" defaultSize="0" autoFill="0" autoLine="0" autoPict="0" altText="申込人と同じ">
                <anchor moveWithCells="1">
                  <from>
                    <xdr:col>8</xdr:col>
                    <xdr:colOff>66675</xdr:colOff>
                    <xdr:row>72</xdr:row>
                    <xdr:rowOff>9525</xdr:rowOff>
                  </from>
                  <to>
                    <xdr:col>14</xdr:col>
                    <xdr:colOff>161925</xdr:colOff>
                    <xdr:row>72</xdr:row>
                    <xdr:rowOff>247650</xdr:rowOff>
                  </to>
                </anchor>
              </controlPr>
            </control>
          </mc:Choice>
        </mc:AlternateContent>
        <mc:AlternateContent xmlns:mc="http://schemas.openxmlformats.org/markup-compatibility/2006">
          <mc:Choice Requires="x14">
            <control shapeId="14367" r:id="rId37" name="Check Box 31">
              <controlPr locked="0" defaultSize="0" autoFill="0" autoLine="0" autoPict="0" altText="申込人と同じ">
                <anchor moveWithCells="1">
                  <from>
                    <xdr:col>8</xdr:col>
                    <xdr:colOff>66675</xdr:colOff>
                    <xdr:row>74</xdr:row>
                    <xdr:rowOff>9525</xdr:rowOff>
                  </from>
                  <to>
                    <xdr:col>9</xdr:col>
                    <xdr:colOff>228600</xdr:colOff>
                    <xdr:row>74</xdr:row>
                    <xdr:rowOff>247650</xdr:rowOff>
                  </to>
                </anchor>
              </controlPr>
            </control>
          </mc:Choice>
        </mc:AlternateContent>
        <mc:AlternateContent xmlns:mc="http://schemas.openxmlformats.org/markup-compatibility/2006">
          <mc:Choice Requires="x14">
            <control shapeId="14368" r:id="rId38" name="Check Box 32">
              <controlPr locked="0" defaultSize="0" autoFill="0" autoLine="0" autoPict="0" altText="申込人と同じ">
                <anchor moveWithCells="1">
                  <from>
                    <xdr:col>10</xdr:col>
                    <xdr:colOff>0</xdr:colOff>
                    <xdr:row>74</xdr:row>
                    <xdr:rowOff>9525</xdr:rowOff>
                  </from>
                  <to>
                    <xdr:col>11</xdr:col>
                    <xdr:colOff>142875</xdr:colOff>
                    <xdr:row>74</xdr:row>
                    <xdr:rowOff>247650</xdr:rowOff>
                  </to>
                </anchor>
              </controlPr>
            </control>
          </mc:Choice>
        </mc:AlternateContent>
        <mc:AlternateContent xmlns:mc="http://schemas.openxmlformats.org/markup-compatibility/2006">
          <mc:Choice Requires="x14">
            <control shapeId="14369" r:id="rId39" name="Check Box 33">
              <controlPr locked="0" defaultSize="0" autoFill="0" autoLine="0" autoPict="0" altText="申込人と同じ">
                <anchor moveWithCells="1">
                  <from>
                    <xdr:col>8</xdr:col>
                    <xdr:colOff>66675</xdr:colOff>
                    <xdr:row>75</xdr:row>
                    <xdr:rowOff>9525</xdr:rowOff>
                  </from>
                  <to>
                    <xdr:col>9</xdr:col>
                    <xdr:colOff>190500</xdr:colOff>
                    <xdr:row>75</xdr:row>
                    <xdr:rowOff>247650</xdr:rowOff>
                  </to>
                </anchor>
              </controlPr>
            </control>
          </mc:Choice>
        </mc:AlternateContent>
        <mc:AlternateContent xmlns:mc="http://schemas.openxmlformats.org/markup-compatibility/2006">
          <mc:Choice Requires="x14">
            <control shapeId="14370" r:id="rId40" name="Check Box 34">
              <controlPr locked="0" defaultSize="0" autoFill="0" autoLine="0" autoPict="0" altText="申込人と同じ">
                <anchor moveWithCells="1">
                  <from>
                    <xdr:col>10</xdr:col>
                    <xdr:colOff>0</xdr:colOff>
                    <xdr:row>75</xdr:row>
                    <xdr:rowOff>9525</xdr:rowOff>
                  </from>
                  <to>
                    <xdr:col>16</xdr:col>
                    <xdr:colOff>152400</xdr:colOff>
                    <xdr:row>75</xdr:row>
                    <xdr:rowOff>247650</xdr:rowOff>
                  </to>
                </anchor>
              </controlPr>
            </control>
          </mc:Choice>
        </mc:AlternateContent>
        <mc:AlternateContent xmlns:mc="http://schemas.openxmlformats.org/markup-compatibility/2006">
          <mc:Choice Requires="x14">
            <control shapeId="14371" r:id="rId41" name="Check Box 35">
              <controlPr locked="0" defaultSize="0" autoFill="0" autoLine="0" autoPict="0" altText="申込人と同じ">
                <anchor moveWithCells="1">
                  <from>
                    <xdr:col>7</xdr:col>
                    <xdr:colOff>66675</xdr:colOff>
                    <xdr:row>61</xdr:row>
                    <xdr:rowOff>9525</xdr:rowOff>
                  </from>
                  <to>
                    <xdr:col>8</xdr:col>
                    <xdr:colOff>285750</xdr:colOff>
                    <xdr:row>61</xdr:row>
                    <xdr:rowOff>247650</xdr:rowOff>
                  </to>
                </anchor>
              </controlPr>
            </control>
          </mc:Choice>
        </mc:AlternateContent>
        <mc:AlternateContent xmlns:mc="http://schemas.openxmlformats.org/markup-compatibility/2006">
          <mc:Choice Requires="x14">
            <control shapeId="14372" r:id="rId42" name="Check Box 36">
              <controlPr locked="0" defaultSize="0" autoFill="0" autoLine="0" autoPict="0" altText="申込人と同じ">
                <anchor moveWithCells="1">
                  <from>
                    <xdr:col>8</xdr:col>
                    <xdr:colOff>352425</xdr:colOff>
                    <xdr:row>61</xdr:row>
                    <xdr:rowOff>9525</xdr:rowOff>
                  </from>
                  <to>
                    <xdr:col>10</xdr:col>
                    <xdr:colOff>285750</xdr:colOff>
                    <xdr:row>61</xdr:row>
                    <xdr:rowOff>247650</xdr:rowOff>
                  </to>
                </anchor>
              </controlPr>
            </control>
          </mc:Choice>
        </mc:AlternateContent>
        <mc:AlternateContent xmlns:mc="http://schemas.openxmlformats.org/markup-compatibility/2006">
          <mc:Choice Requires="x14">
            <control shapeId="14373" r:id="rId43" name="Check Box 37">
              <controlPr locked="0" defaultSize="0" autoFill="0" autoLine="0" autoPict="0" altText="申込人と同じ">
                <anchor moveWithCells="1">
                  <from>
                    <xdr:col>11</xdr:col>
                    <xdr:colOff>0</xdr:colOff>
                    <xdr:row>61</xdr:row>
                    <xdr:rowOff>9525</xdr:rowOff>
                  </from>
                  <to>
                    <xdr:col>12</xdr:col>
                    <xdr:colOff>361950</xdr:colOff>
                    <xdr:row>61</xdr:row>
                    <xdr:rowOff>247650</xdr:rowOff>
                  </to>
                </anchor>
              </controlPr>
            </control>
          </mc:Choice>
        </mc:AlternateContent>
        <mc:AlternateContent xmlns:mc="http://schemas.openxmlformats.org/markup-compatibility/2006">
          <mc:Choice Requires="x14">
            <control shapeId="14374" r:id="rId44" name="Check Box 38">
              <controlPr locked="0" defaultSize="0" autoFill="0" autoLine="0" autoPict="0" altText="申込人と同じ">
                <anchor moveWithCells="1">
                  <from>
                    <xdr:col>8</xdr:col>
                    <xdr:colOff>66675</xdr:colOff>
                    <xdr:row>76</xdr:row>
                    <xdr:rowOff>9525</xdr:rowOff>
                  </from>
                  <to>
                    <xdr:col>9</xdr:col>
                    <xdr:colOff>285750</xdr:colOff>
                    <xdr:row>76</xdr:row>
                    <xdr:rowOff>247650</xdr:rowOff>
                  </to>
                </anchor>
              </controlPr>
            </control>
          </mc:Choice>
        </mc:AlternateContent>
        <mc:AlternateContent xmlns:mc="http://schemas.openxmlformats.org/markup-compatibility/2006">
          <mc:Choice Requires="x14">
            <control shapeId="14375" r:id="rId45" name="Check Box 39">
              <controlPr locked="0" defaultSize="0" autoFill="0" autoLine="0" autoPict="0" altText="申込人と同じ">
                <anchor moveWithCells="1">
                  <from>
                    <xdr:col>10</xdr:col>
                    <xdr:colOff>0</xdr:colOff>
                    <xdr:row>76</xdr:row>
                    <xdr:rowOff>19050</xdr:rowOff>
                  </from>
                  <to>
                    <xdr:col>11</xdr:col>
                    <xdr:colOff>142875</xdr:colOff>
                    <xdr:row>77</xdr:row>
                    <xdr:rowOff>0</xdr:rowOff>
                  </to>
                </anchor>
              </controlPr>
            </control>
          </mc:Choice>
        </mc:AlternateContent>
        <mc:AlternateContent xmlns:mc="http://schemas.openxmlformats.org/markup-compatibility/2006">
          <mc:Choice Requires="x14">
            <control shapeId="14376" r:id="rId46" name="Check Box 40">
              <controlPr locked="0" defaultSize="0" autoFill="0" autoLine="0" autoPict="0" altText="申込人と同じ">
                <anchor moveWithCells="1">
                  <from>
                    <xdr:col>3</xdr:col>
                    <xdr:colOff>9525</xdr:colOff>
                    <xdr:row>33</xdr:row>
                    <xdr:rowOff>9525</xdr:rowOff>
                  </from>
                  <to>
                    <xdr:col>4</xdr:col>
                    <xdr:colOff>381000</xdr:colOff>
                    <xdr:row>33</xdr:row>
                    <xdr:rowOff>247650</xdr:rowOff>
                  </to>
                </anchor>
              </controlPr>
            </control>
          </mc:Choice>
        </mc:AlternateContent>
        <mc:AlternateContent xmlns:mc="http://schemas.openxmlformats.org/markup-compatibility/2006">
          <mc:Choice Requires="x14">
            <control shapeId="14377" r:id="rId47" name="Check Box 41">
              <controlPr locked="0" defaultSize="0" autoFill="0" autoLine="0" autoPict="0" altText="申込人と同じ">
                <anchor moveWithCells="1">
                  <from>
                    <xdr:col>5</xdr:col>
                    <xdr:colOff>47625</xdr:colOff>
                    <xdr:row>33</xdr:row>
                    <xdr:rowOff>9525</xdr:rowOff>
                  </from>
                  <to>
                    <xdr:col>9</xdr:col>
                    <xdr:colOff>95250</xdr:colOff>
                    <xdr:row>33</xdr:row>
                    <xdr:rowOff>247650</xdr:rowOff>
                  </to>
                </anchor>
              </controlPr>
            </control>
          </mc:Choice>
        </mc:AlternateContent>
        <mc:AlternateContent xmlns:mc="http://schemas.openxmlformats.org/markup-compatibility/2006">
          <mc:Choice Requires="x14">
            <control shapeId="14378" r:id="rId48" name="Check Box 42">
              <controlPr locked="0" defaultSize="0" autoFill="0" autoLine="0" autoPict="0" altText="申込人と同じ">
                <anchor moveWithCells="1">
                  <from>
                    <xdr:col>3</xdr:col>
                    <xdr:colOff>38100</xdr:colOff>
                    <xdr:row>101</xdr:row>
                    <xdr:rowOff>9525</xdr:rowOff>
                  </from>
                  <to>
                    <xdr:col>4</xdr:col>
                    <xdr:colOff>190500</xdr:colOff>
                    <xdr:row>101</xdr:row>
                    <xdr:rowOff>247650</xdr:rowOff>
                  </to>
                </anchor>
              </controlPr>
            </control>
          </mc:Choice>
        </mc:AlternateContent>
        <mc:AlternateContent xmlns:mc="http://schemas.openxmlformats.org/markup-compatibility/2006">
          <mc:Choice Requires="x14">
            <control shapeId="14379" r:id="rId49" name="Check Box 43">
              <controlPr locked="0" defaultSize="0" autoFill="0" autoLine="0" autoPict="0" altText="申込人と同じ">
                <anchor moveWithCells="1">
                  <from>
                    <xdr:col>4</xdr:col>
                    <xdr:colOff>257175</xdr:colOff>
                    <xdr:row>101</xdr:row>
                    <xdr:rowOff>9525</xdr:rowOff>
                  </from>
                  <to>
                    <xdr:col>6</xdr:col>
                    <xdr:colOff>200025</xdr:colOff>
                    <xdr:row>101</xdr:row>
                    <xdr:rowOff>247650</xdr:rowOff>
                  </to>
                </anchor>
              </controlPr>
            </control>
          </mc:Choice>
        </mc:AlternateContent>
        <mc:AlternateContent xmlns:mc="http://schemas.openxmlformats.org/markup-compatibility/2006">
          <mc:Choice Requires="x14">
            <control shapeId="14380" r:id="rId50" name="Check Box 44">
              <controlPr locked="0" defaultSize="0" autoFill="0" autoLine="0" autoPict="0" altText="申込人と同じ">
                <anchor moveWithCells="1">
                  <from>
                    <xdr:col>7</xdr:col>
                    <xdr:colOff>19050</xdr:colOff>
                    <xdr:row>101</xdr:row>
                    <xdr:rowOff>9525</xdr:rowOff>
                  </from>
                  <to>
                    <xdr:col>8</xdr:col>
                    <xdr:colOff>228600</xdr:colOff>
                    <xdr:row>101</xdr:row>
                    <xdr:rowOff>247650</xdr:rowOff>
                  </to>
                </anchor>
              </controlPr>
            </control>
          </mc:Choice>
        </mc:AlternateContent>
        <mc:AlternateContent xmlns:mc="http://schemas.openxmlformats.org/markup-compatibility/2006">
          <mc:Choice Requires="x14">
            <control shapeId="14381" r:id="rId51" name="Check Box 45">
              <controlPr locked="0" defaultSize="0" autoFill="0" autoLine="0" autoPict="0" altText="申込人と同じ">
                <anchor moveWithCells="1">
                  <from>
                    <xdr:col>9</xdr:col>
                    <xdr:colOff>38100</xdr:colOff>
                    <xdr:row>101</xdr:row>
                    <xdr:rowOff>9525</xdr:rowOff>
                  </from>
                  <to>
                    <xdr:col>10</xdr:col>
                    <xdr:colOff>190500</xdr:colOff>
                    <xdr:row>101</xdr:row>
                    <xdr:rowOff>247650</xdr:rowOff>
                  </to>
                </anchor>
              </controlPr>
            </control>
          </mc:Choice>
        </mc:AlternateContent>
        <mc:AlternateContent xmlns:mc="http://schemas.openxmlformats.org/markup-compatibility/2006">
          <mc:Choice Requires="x14">
            <control shapeId="14382" r:id="rId52" name="Check Box 46">
              <controlPr locked="0" defaultSize="0" autoFill="0" autoLine="0" autoPict="0" altText="申込人と同じ">
                <anchor moveWithCells="1">
                  <from>
                    <xdr:col>10</xdr:col>
                    <xdr:colOff>257175</xdr:colOff>
                    <xdr:row>101</xdr:row>
                    <xdr:rowOff>9525</xdr:rowOff>
                  </from>
                  <to>
                    <xdr:col>12</xdr:col>
                    <xdr:colOff>200025</xdr:colOff>
                    <xdr:row>101</xdr:row>
                    <xdr:rowOff>247650</xdr:rowOff>
                  </to>
                </anchor>
              </controlPr>
            </control>
          </mc:Choice>
        </mc:AlternateContent>
        <mc:AlternateContent xmlns:mc="http://schemas.openxmlformats.org/markup-compatibility/2006">
          <mc:Choice Requires="x14">
            <control shapeId="14383" r:id="rId53" name="Check Box 47">
              <controlPr locked="0" defaultSize="0" autoFill="0" autoLine="0" autoPict="0" altText="申込人と同じ">
                <anchor moveWithCells="1">
                  <from>
                    <xdr:col>13</xdr:col>
                    <xdr:colOff>19050</xdr:colOff>
                    <xdr:row>101</xdr:row>
                    <xdr:rowOff>9525</xdr:rowOff>
                  </from>
                  <to>
                    <xdr:col>14</xdr:col>
                    <xdr:colOff>228600</xdr:colOff>
                    <xdr:row>101</xdr:row>
                    <xdr:rowOff>247650</xdr:rowOff>
                  </to>
                </anchor>
              </controlPr>
            </control>
          </mc:Choice>
        </mc:AlternateContent>
        <mc:AlternateContent xmlns:mc="http://schemas.openxmlformats.org/markup-compatibility/2006">
          <mc:Choice Requires="x14">
            <control shapeId="14384" r:id="rId54" name="Check Box 48">
              <controlPr locked="0" defaultSize="0" autoFill="0" autoLine="0" autoPict="0" altText="申込人と同じ">
                <anchor moveWithCells="1">
                  <from>
                    <xdr:col>15</xdr:col>
                    <xdr:colOff>38100</xdr:colOff>
                    <xdr:row>101</xdr:row>
                    <xdr:rowOff>9525</xdr:rowOff>
                  </from>
                  <to>
                    <xdr:col>16</xdr:col>
                    <xdr:colOff>190500</xdr:colOff>
                    <xdr:row>101</xdr:row>
                    <xdr:rowOff>247650</xdr:rowOff>
                  </to>
                </anchor>
              </controlPr>
            </control>
          </mc:Choice>
        </mc:AlternateContent>
        <mc:AlternateContent xmlns:mc="http://schemas.openxmlformats.org/markup-compatibility/2006">
          <mc:Choice Requires="x14">
            <control shapeId="14385" r:id="rId55" name="Check Box 49">
              <controlPr locked="0" defaultSize="0" autoFill="0" autoLine="0" autoPict="0" altText="申込人と同じ">
                <anchor moveWithCells="1">
                  <from>
                    <xdr:col>16</xdr:col>
                    <xdr:colOff>257175</xdr:colOff>
                    <xdr:row>101</xdr:row>
                    <xdr:rowOff>9525</xdr:rowOff>
                  </from>
                  <to>
                    <xdr:col>18</xdr:col>
                    <xdr:colOff>200025</xdr:colOff>
                    <xdr:row>101</xdr:row>
                    <xdr:rowOff>247650</xdr:rowOff>
                  </to>
                </anchor>
              </controlPr>
            </control>
          </mc:Choice>
        </mc:AlternateContent>
        <mc:AlternateContent xmlns:mc="http://schemas.openxmlformats.org/markup-compatibility/2006">
          <mc:Choice Requires="x14">
            <control shapeId="14386" r:id="rId56" name="Check Box 50">
              <controlPr locked="0" defaultSize="0" autoFill="0" autoLine="0" autoPict="0" altText="申込人と同じ">
                <anchor moveWithCells="1">
                  <from>
                    <xdr:col>19</xdr:col>
                    <xdr:colOff>19050</xdr:colOff>
                    <xdr:row>101</xdr:row>
                    <xdr:rowOff>9525</xdr:rowOff>
                  </from>
                  <to>
                    <xdr:col>20</xdr:col>
                    <xdr:colOff>228600</xdr:colOff>
                    <xdr:row>101</xdr:row>
                    <xdr:rowOff>247650</xdr:rowOff>
                  </to>
                </anchor>
              </controlPr>
            </control>
          </mc:Choice>
        </mc:AlternateContent>
        <mc:AlternateContent xmlns:mc="http://schemas.openxmlformats.org/markup-compatibility/2006">
          <mc:Choice Requires="x14">
            <control shapeId="14387" r:id="rId57" name="Check Box 51">
              <controlPr locked="0" defaultSize="0" autoFill="0" autoLine="0" autoPict="0" altText="申込人と同じ">
                <anchor moveWithCells="1">
                  <from>
                    <xdr:col>3</xdr:col>
                    <xdr:colOff>38100</xdr:colOff>
                    <xdr:row>113</xdr:row>
                    <xdr:rowOff>9525</xdr:rowOff>
                  </from>
                  <to>
                    <xdr:col>4</xdr:col>
                    <xdr:colOff>190500</xdr:colOff>
                    <xdr:row>113</xdr:row>
                    <xdr:rowOff>247650</xdr:rowOff>
                  </to>
                </anchor>
              </controlPr>
            </control>
          </mc:Choice>
        </mc:AlternateContent>
        <mc:AlternateContent xmlns:mc="http://schemas.openxmlformats.org/markup-compatibility/2006">
          <mc:Choice Requires="x14">
            <control shapeId="14388" r:id="rId58" name="Check Box 52">
              <controlPr locked="0" defaultSize="0" autoFill="0" autoLine="0" autoPict="0" altText="申込人と同じ">
                <anchor moveWithCells="1">
                  <from>
                    <xdr:col>4</xdr:col>
                    <xdr:colOff>257175</xdr:colOff>
                    <xdr:row>113</xdr:row>
                    <xdr:rowOff>9525</xdr:rowOff>
                  </from>
                  <to>
                    <xdr:col>6</xdr:col>
                    <xdr:colOff>200025</xdr:colOff>
                    <xdr:row>113</xdr:row>
                    <xdr:rowOff>247650</xdr:rowOff>
                  </to>
                </anchor>
              </controlPr>
            </control>
          </mc:Choice>
        </mc:AlternateContent>
        <mc:AlternateContent xmlns:mc="http://schemas.openxmlformats.org/markup-compatibility/2006">
          <mc:Choice Requires="x14">
            <control shapeId="14389" r:id="rId59" name="Check Box 53">
              <controlPr locked="0" defaultSize="0" autoFill="0" autoLine="0" autoPict="0" altText="申込人と同じ">
                <anchor moveWithCells="1">
                  <from>
                    <xdr:col>7</xdr:col>
                    <xdr:colOff>19050</xdr:colOff>
                    <xdr:row>113</xdr:row>
                    <xdr:rowOff>9525</xdr:rowOff>
                  </from>
                  <to>
                    <xdr:col>8</xdr:col>
                    <xdr:colOff>228600</xdr:colOff>
                    <xdr:row>113</xdr:row>
                    <xdr:rowOff>247650</xdr:rowOff>
                  </to>
                </anchor>
              </controlPr>
            </control>
          </mc:Choice>
        </mc:AlternateContent>
        <mc:AlternateContent xmlns:mc="http://schemas.openxmlformats.org/markup-compatibility/2006">
          <mc:Choice Requires="x14">
            <control shapeId="14390" r:id="rId60" name="Check Box 54">
              <controlPr locked="0" defaultSize="0" autoFill="0" autoLine="0" autoPict="0" altText="申込人と同じ">
                <anchor moveWithCells="1">
                  <from>
                    <xdr:col>9</xdr:col>
                    <xdr:colOff>38100</xdr:colOff>
                    <xdr:row>113</xdr:row>
                    <xdr:rowOff>9525</xdr:rowOff>
                  </from>
                  <to>
                    <xdr:col>10</xdr:col>
                    <xdr:colOff>190500</xdr:colOff>
                    <xdr:row>113</xdr:row>
                    <xdr:rowOff>247650</xdr:rowOff>
                  </to>
                </anchor>
              </controlPr>
            </control>
          </mc:Choice>
        </mc:AlternateContent>
        <mc:AlternateContent xmlns:mc="http://schemas.openxmlformats.org/markup-compatibility/2006">
          <mc:Choice Requires="x14">
            <control shapeId="14391" r:id="rId61" name="Check Box 55">
              <controlPr locked="0" defaultSize="0" autoFill="0" autoLine="0" autoPict="0" altText="申込人と同じ">
                <anchor moveWithCells="1">
                  <from>
                    <xdr:col>10</xdr:col>
                    <xdr:colOff>257175</xdr:colOff>
                    <xdr:row>113</xdr:row>
                    <xdr:rowOff>9525</xdr:rowOff>
                  </from>
                  <to>
                    <xdr:col>12</xdr:col>
                    <xdr:colOff>200025</xdr:colOff>
                    <xdr:row>113</xdr:row>
                    <xdr:rowOff>247650</xdr:rowOff>
                  </to>
                </anchor>
              </controlPr>
            </control>
          </mc:Choice>
        </mc:AlternateContent>
        <mc:AlternateContent xmlns:mc="http://schemas.openxmlformats.org/markup-compatibility/2006">
          <mc:Choice Requires="x14">
            <control shapeId="14392" r:id="rId62" name="Check Box 56">
              <controlPr locked="0" defaultSize="0" autoFill="0" autoLine="0" autoPict="0" altText="申込人と同じ">
                <anchor moveWithCells="1">
                  <from>
                    <xdr:col>13</xdr:col>
                    <xdr:colOff>19050</xdr:colOff>
                    <xdr:row>113</xdr:row>
                    <xdr:rowOff>9525</xdr:rowOff>
                  </from>
                  <to>
                    <xdr:col>14</xdr:col>
                    <xdr:colOff>228600</xdr:colOff>
                    <xdr:row>113</xdr:row>
                    <xdr:rowOff>247650</xdr:rowOff>
                  </to>
                </anchor>
              </controlPr>
            </control>
          </mc:Choice>
        </mc:AlternateContent>
        <mc:AlternateContent xmlns:mc="http://schemas.openxmlformats.org/markup-compatibility/2006">
          <mc:Choice Requires="x14">
            <control shapeId="14393" r:id="rId63" name="Check Box 57">
              <controlPr locked="0" defaultSize="0" autoFill="0" autoLine="0" autoPict="0" altText="申込人と同じ">
                <anchor moveWithCells="1">
                  <from>
                    <xdr:col>15</xdr:col>
                    <xdr:colOff>38100</xdr:colOff>
                    <xdr:row>113</xdr:row>
                    <xdr:rowOff>9525</xdr:rowOff>
                  </from>
                  <to>
                    <xdr:col>16</xdr:col>
                    <xdr:colOff>190500</xdr:colOff>
                    <xdr:row>113</xdr:row>
                    <xdr:rowOff>247650</xdr:rowOff>
                  </to>
                </anchor>
              </controlPr>
            </control>
          </mc:Choice>
        </mc:AlternateContent>
        <mc:AlternateContent xmlns:mc="http://schemas.openxmlformats.org/markup-compatibility/2006">
          <mc:Choice Requires="x14">
            <control shapeId="14394" r:id="rId64" name="Check Box 58">
              <controlPr locked="0" defaultSize="0" autoFill="0" autoLine="0" autoPict="0" altText="申込人と同じ">
                <anchor moveWithCells="1">
                  <from>
                    <xdr:col>16</xdr:col>
                    <xdr:colOff>257175</xdr:colOff>
                    <xdr:row>113</xdr:row>
                    <xdr:rowOff>9525</xdr:rowOff>
                  </from>
                  <to>
                    <xdr:col>18</xdr:col>
                    <xdr:colOff>200025</xdr:colOff>
                    <xdr:row>113</xdr:row>
                    <xdr:rowOff>247650</xdr:rowOff>
                  </to>
                </anchor>
              </controlPr>
            </control>
          </mc:Choice>
        </mc:AlternateContent>
        <mc:AlternateContent xmlns:mc="http://schemas.openxmlformats.org/markup-compatibility/2006">
          <mc:Choice Requires="x14">
            <control shapeId="14395" r:id="rId65" name="Check Box 59">
              <controlPr locked="0" defaultSize="0" autoFill="0" autoLine="0" autoPict="0" altText="申込人と同じ">
                <anchor moveWithCells="1">
                  <from>
                    <xdr:col>19</xdr:col>
                    <xdr:colOff>19050</xdr:colOff>
                    <xdr:row>113</xdr:row>
                    <xdr:rowOff>9525</xdr:rowOff>
                  </from>
                  <to>
                    <xdr:col>20</xdr:col>
                    <xdr:colOff>228600</xdr:colOff>
                    <xdr:row>113</xdr:row>
                    <xdr:rowOff>247650</xdr:rowOff>
                  </to>
                </anchor>
              </controlPr>
            </control>
          </mc:Choice>
        </mc:AlternateContent>
        <mc:AlternateContent xmlns:mc="http://schemas.openxmlformats.org/markup-compatibility/2006">
          <mc:Choice Requires="x14">
            <control shapeId="14396" r:id="rId66" name="Check Box 60">
              <controlPr locked="0" defaultSize="0" autoFill="0" autoLine="0" autoPict="0" altText="申込人と同じ">
                <anchor moveWithCells="1">
                  <from>
                    <xdr:col>3</xdr:col>
                    <xdr:colOff>38100</xdr:colOff>
                    <xdr:row>125</xdr:row>
                    <xdr:rowOff>9525</xdr:rowOff>
                  </from>
                  <to>
                    <xdr:col>4</xdr:col>
                    <xdr:colOff>190500</xdr:colOff>
                    <xdr:row>125</xdr:row>
                    <xdr:rowOff>247650</xdr:rowOff>
                  </to>
                </anchor>
              </controlPr>
            </control>
          </mc:Choice>
        </mc:AlternateContent>
        <mc:AlternateContent xmlns:mc="http://schemas.openxmlformats.org/markup-compatibility/2006">
          <mc:Choice Requires="x14">
            <control shapeId="14397" r:id="rId67" name="Check Box 61">
              <controlPr locked="0" defaultSize="0" autoFill="0" autoLine="0" autoPict="0" altText="申込人と同じ">
                <anchor moveWithCells="1">
                  <from>
                    <xdr:col>4</xdr:col>
                    <xdr:colOff>257175</xdr:colOff>
                    <xdr:row>125</xdr:row>
                    <xdr:rowOff>9525</xdr:rowOff>
                  </from>
                  <to>
                    <xdr:col>6</xdr:col>
                    <xdr:colOff>200025</xdr:colOff>
                    <xdr:row>125</xdr:row>
                    <xdr:rowOff>247650</xdr:rowOff>
                  </to>
                </anchor>
              </controlPr>
            </control>
          </mc:Choice>
        </mc:AlternateContent>
        <mc:AlternateContent xmlns:mc="http://schemas.openxmlformats.org/markup-compatibility/2006">
          <mc:Choice Requires="x14">
            <control shapeId="14398" r:id="rId68" name="Check Box 62">
              <controlPr locked="0" defaultSize="0" autoFill="0" autoLine="0" autoPict="0" altText="申込人と同じ">
                <anchor moveWithCells="1">
                  <from>
                    <xdr:col>7</xdr:col>
                    <xdr:colOff>19050</xdr:colOff>
                    <xdr:row>125</xdr:row>
                    <xdr:rowOff>9525</xdr:rowOff>
                  </from>
                  <to>
                    <xdr:col>8</xdr:col>
                    <xdr:colOff>228600</xdr:colOff>
                    <xdr:row>125</xdr:row>
                    <xdr:rowOff>247650</xdr:rowOff>
                  </to>
                </anchor>
              </controlPr>
            </control>
          </mc:Choice>
        </mc:AlternateContent>
        <mc:AlternateContent xmlns:mc="http://schemas.openxmlformats.org/markup-compatibility/2006">
          <mc:Choice Requires="x14">
            <control shapeId="14399" r:id="rId69" name="Check Box 63">
              <controlPr locked="0" defaultSize="0" autoFill="0" autoLine="0" autoPict="0" altText="申込人と同じ">
                <anchor moveWithCells="1">
                  <from>
                    <xdr:col>9</xdr:col>
                    <xdr:colOff>38100</xdr:colOff>
                    <xdr:row>125</xdr:row>
                    <xdr:rowOff>9525</xdr:rowOff>
                  </from>
                  <to>
                    <xdr:col>10</xdr:col>
                    <xdr:colOff>190500</xdr:colOff>
                    <xdr:row>125</xdr:row>
                    <xdr:rowOff>247650</xdr:rowOff>
                  </to>
                </anchor>
              </controlPr>
            </control>
          </mc:Choice>
        </mc:AlternateContent>
        <mc:AlternateContent xmlns:mc="http://schemas.openxmlformats.org/markup-compatibility/2006">
          <mc:Choice Requires="x14">
            <control shapeId="14400" r:id="rId70" name="Check Box 64">
              <controlPr locked="0" defaultSize="0" autoFill="0" autoLine="0" autoPict="0" altText="申込人と同じ">
                <anchor moveWithCells="1">
                  <from>
                    <xdr:col>10</xdr:col>
                    <xdr:colOff>257175</xdr:colOff>
                    <xdr:row>125</xdr:row>
                    <xdr:rowOff>9525</xdr:rowOff>
                  </from>
                  <to>
                    <xdr:col>12</xdr:col>
                    <xdr:colOff>200025</xdr:colOff>
                    <xdr:row>125</xdr:row>
                    <xdr:rowOff>247650</xdr:rowOff>
                  </to>
                </anchor>
              </controlPr>
            </control>
          </mc:Choice>
        </mc:AlternateContent>
        <mc:AlternateContent xmlns:mc="http://schemas.openxmlformats.org/markup-compatibility/2006">
          <mc:Choice Requires="x14">
            <control shapeId="14401" r:id="rId71" name="Check Box 65">
              <controlPr locked="0" defaultSize="0" autoFill="0" autoLine="0" autoPict="0" altText="申込人と同じ">
                <anchor moveWithCells="1">
                  <from>
                    <xdr:col>13</xdr:col>
                    <xdr:colOff>19050</xdr:colOff>
                    <xdr:row>125</xdr:row>
                    <xdr:rowOff>9525</xdr:rowOff>
                  </from>
                  <to>
                    <xdr:col>14</xdr:col>
                    <xdr:colOff>228600</xdr:colOff>
                    <xdr:row>125</xdr:row>
                    <xdr:rowOff>247650</xdr:rowOff>
                  </to>
                </anchor>
              </controlPr>
            </control>
          </mc:Choice>
        </mc:AlternateContent>
        <mc:AlternateContent xmlns:mc="http://schemas.openxmlformats.org/markup-compatibility/2006">
          <mc:Choice Requires="x14">
            <control shapeId="14402" r:id="rId72" name="Check Box 66">
              <controlPr locked="0" defaultSize="0" autoFill="0" autoLine="0" autoPict="0" altText="申込人と同じ">
                <anchor moveWithCells="1">
                  <from>
                    <xdr:col>15</xdr:col>
                    <xdr:colOff>38100</xdr:colOff>
                    <xdr:row>125</xdr:row>
                    <xdr:rowOff>9525</xdr:rowOff>
                  </from>
                  <to>
                    <xdr:col>16</xdr:col>
                    <xdr:colOff>190500</xdr:colOff>
                    <xdr:row>125</xdr:row>
                    <xdr:rowOff>247650</xdr:rowOff>
                  </to>
                </anchor>
              </controlPr>
            </control>
          </mc:Choice>
        </mc:AlternateContent>
        <mc:AlternateContent xmlns:mc="http://schemas.openxmlformats.org/markup-compatibility/2006">
          <mc:Choice Requires="x14">
            <control shapeId="14403" r:id="rId73" name="Check Box 67">
              <controlPr locked="0" defaultSize="0" autoFill="0" autoLine="0" autoPict="0" altText="申込人と同じ">
                <anchor moveWithCells="1">
                  <from>
                    <xdr:col>16</xdr:col>
                    <xdr:colOff>257175</xdr:colOff>
                    <xdr:row>125</xdr:row>
                    <xdr:rowOff>9525</xdr:rowOff>
                  </from>
                  <to>
                    <xdr:col>18</xdr:col>
                    <xdr:colOff>200025</xdr:colOff>
                    <xdr:row>125</xdr:row>
                    <xdr:rowOff>247650</xdr:rowOff>
                  </to>
                </anchor>
              </controlPr>
            </control>
          </mc:Choice>
        </mc:AlternateContent>
        <mc:AlternateContent xmlns:mc="http://schemas.openxmlformats.org/markup-compatibility/2006">
          <mc:Choice Requires="x14">
            <control shapeId="14404" r:id="rId74" name="Check Box 68">
              <controlPr locked="0" defaultSize="0" autoFill="0" autoLine="0" autoPict="0" altText="申込人と同じ">
                <anchor moveWithCells="1">
                  <from>
                    <xdr:col>19</xdr:col>
                    <xdr:colOff>19050</xdr:colOff>
                    <xdr:row>125</xdr:row>
                    <xdr:rowOff>9525</xdr:rowOff>
                  </from>
                  <to>
                    <xdr:col>20</xdr:col>
                    <xdr:colOff>228600</xdr:colOff>
                    <xdr:row>125</xdr:row>
                    <xdr:rowOff>247650</xdr:rowOff>
                  </to>
                </anchor>
              </controlPr>
            </control>
          </mc:Choice>
        </mc:AlternateContent>
        <mc:AlternateContent xmlns:mc="http://schemas.openxmlformats.org/markup-compatibility/2006">
          <mc:Choice Requires="x14">
            <control shapeId="14405" r:id="rId75" name="Check Box 69">
              <controlPr locked="0" defaultSize="0" autoFill="0" autoLine="0" autoPict="0" altText="申込人と同じ">
                <anchor moveWithCells="1">
                  <from>
                    <xdr:col>3</xdr:col>
                    <xdr:colOff>209550</xdr:colOff>
                    <xdr:row>97</xdr:row>
                    <xdr:rowOff>9525</xdr:rowOff>
                  </from>
                  <to>
                    <xdr:col>5</xdr:col>
                    <xdr:colOff>247650</xdr:colOff>
                    <xdr:row>97</xdr:row>
                    <xdr:rowOff>247650</xdr:rowOff>
                  </to>
                </anchor>
              </controlPr>
            </control>
          </mc:Choice>
        </mc:AlternateContent>
        <mc:AlternateContent xmlns:mc="http://schemas.openxmlformats.org/markup-compatibility/2006">
          <mc:Choice Requires="x14">
            <control shapeId="14406" r:id="rId76" name="Check Box 70">
              <controlPr locked="0" defaultSize="0" autoFill="0" autoLine="0" autoPict="0" altText="申込人と同じ">
                <anchor moveWithCells="1">
                  <from>
                    <xdr:col>6</xdr:col>
                    <xdr:colOff>95250</xdr:colOff>
                    <xdr:row>97</xdr:row>
                    <xdr:rowOff>9525</xdr:rowOff>
                  </from>
                  <to>
                    <xdr:col>8</xdr:col>
                    <xdr:colOff>142875</xdr:colOff>
                    <xdr:row>97</xdr:row>
                    <xdr:rowOff>247650</xdr:rowOff>
                  </to>
                </anchor>
              </controlPr>
            </control>
          </mc:Choice>
        </mc:AlternateContent>
        <mc:AlternateContent xmlns:mc="http://schemas.openxmlformats.org/markup-compatibility/2006">
          <mc:Choice Requires="x14">
            <control shapeId="14407" r:id="rId77" name="Check Box 71">
              <controlPr locked="0" defaultSize="0" autoFill="0" autoLine="0" autoPict="0" altText="申込人と同じ">
                <anchor moveWithCells="1">
                  <from>
                    <xdr:col>9</xdr:col>
                    <xdr:colOff>209550</xdr:colOff>
                    <xdr:row>97</xdr:row>
                    <xdr:rowOff>9525</xdr:rowOff>
                  </from>
                  <to>
                    <xdr:col>11</xdr:col>
                    <xdr:colOff>247650</xdr:colOff>
                    <xdr:row>97</xdr:row>
                    <xdr:rowOff>247650</xdr:rowOff>
                  </to>
                </anchor>
              </controlPr>
            </control>
          </mc:Choice>
        </mc:AlternateContent>
        <mc:AlternateContent xmlns:mc="http://schemas.openxmlformats.org/markup-compatibility/2006">
          <mc:Choice Requires="x14">
            <control shapeId="14408" r:id="rId78" name="Check Box 72">
              <controlPr locked="0" defaultSize="0" autoFill="0" autoLine="0" autoPict="0" altText="申込人と同じ">
                <anchor moveWithCells="1">
                  <from>
                    <xdr:col>12</xdr:col>
                    <xdr:colOff>95250</xdr:colOff>
                    <xdr:row>97</xdr:row>
                    <xdr:rowOff>9525</xdr:rowOff>
                  </from>
                  <to>
                    <xdr:col>14</xdr:col>
                    <xdr:colOff>142875</xdr:colOff>
                    <xdr:row>97</xdr:row>
                    <xdr:rowOff>247650</xdr:rowOff>
                  </to>
                </anchor>
              </controlPr>
            </control>
          </mc:Choice>
        </mc:AlternateContent>
        <mc:AlternateContent xmlns:mc="http://schemas.openxmlformats.org/markup-compatibility/2006">
          <mc:Choice Requires="x14">
            <control shapeId="14409" r:id="rId79" name="Check Box 73">
              <controlPr locked="0" defaultSize="0" autoFill="0" autoLine="0" autoPict="0" altText="申込人と同じ">
                <anchor moveWithCells="1">
                  <from>
                    <xdr:col>15</xdr:col>
                    <xdr:colOff>209550</xdr:colOff>
                    <xdr:row>97</xdr:row>
                    <xdr:rowOff>9525</xdr:rowOff>
                  </from>
                  <to>
                    <xdr:col>17</xdr:col>
                    <xdr:colOff>247650</xdr:colOff>
                    <xdr:row>97</xdr:row>
                    <xdr:rowOff>247650</xdr:rowOff>
                  </to>
                </anchor>
              </controlPr>
            </control>
          </mc:Choice>
        </mc:AlternateContent>
        <mc:AlternateContent xmlns:mc="http://schemas.openxmlformats.org/markup-compatibility/2006">
          <mc:Choice Requires="x14">
            <control shapeId="14410" r:id="rId80" name="Check Box 74">
              <controlPr locked="0" defaultSize="0" autoFill="0" autoLine="0" autoPict="0" altText="申込人と同じ">
                <anchor moveWithCells="1">
                  <from>
                    <xdr:col>18</xdr:col>
                    <xdr:colOff>95250</xdr:colOff>
                    <xdr:row>97</xdr:row>
                    <xdr:rowOff>9525</xdr:rowOff>
                  </from>
                  <to>
                    <xdr:col>20</xdr:col>
                    <xdr:colOff>142875</xdr:colOff>
                    <xdr:row>97</xdr:row>
                    <xdr:rowOff>247650</xdr:rowOff>
                  </to>
                </anchor>
              </controlPr>
            </control>
          </mc:Choice>
        </mc:AlternateContent>
        <mc:AlternateContent xmlns:mc="http://schemas.openxmlformats.org/markup-compatibility/2006">
          <mc:Choice Requires="x14">
            <control shapeId="14411" r:id="rId81" name="Check Box 75">
              <controlPr locked="0" defaultSize="0" autoFill="0" autoLine="0" autoPict="0" altText="申込人と同じ">
                <anchor moveWithCells="1">
                  <from>
                    <xdr:col>3</xdr:col>
                    <xdr:colOff>209550</xdr:colOff>
                    <xdr:row>109</xdr:row>
                    <xdr:rowOff>9525</xdr:rowOff>
                  </from>
                  <to>
                    <xdr:col>5</xdr:col>
                    <xdr:colOff>247650</xdr:colOff>
                    <xdr:row>109</xdr:row>
                    <xdr:rowOff>247650</xdr:rowOff>
                  </to>
                </anchor>
              </controlPr>
            </control>
          </mc:Choice>
        </mc:AlternateContent>
        <mc:AlternateContent xmlns:mc="http://schemas.openxmlformats.org/markup-compatibility/2006">
          <mc:Choice Requires="x14">
            <control shapeId="14412" r:id="rId82" name="Check Box 76">
              <controlPr locked="0" defaultSize="0" autoFill="0" autoLine="0" autoPict="0" altText="申込人と同じ">
                <anchor moveWithCells="1">
                  <from>
                    <xdr:col>6</xdr:col>
                    <xdr:colOff>95250</xdr:colOff>
                    <xdr:row>109</xdr:row>
                    <xdr:rowOff>9525</xdr:rowOff>
                  </from>
                  <to>
                    <xdr:col>8</xdr:col>
                    <xdr:colOff>142875</xdr:colOff>
                    <xdr:row>109</xdr:row>
                    <xdr:rowOff>247650</xdr:rowOff>
                  </to>
                </anchor>
              </controlPr>
            </control>
          </mc:Choice>
        </mc:AlternateContent>
        <mc:AlternateContent xmlns:mc="http://schemas.openxmlformats.org/markup-compatibility/2006">
          <mc:Choice Requires="x14">
            <control shapeId="14413" r:id="rId83" name="Check Box 77">
              <controlPr locked="0" defaultSize="0" autoFill="0" autoLine="0" autoPict="0" altText="申込人と同じ">
                <anchor moveWithCells="1">
                  <from>
                    <xdr:col>9</xdr:col>
                    <xdr:colOff>209550</xdr:colOff>
                    <xdr:row>109</xdr:row>
                    <xdr:rowOff>9525</xdr:rowOff>
                  </from>
                  <to>
                    <xdr:col>11</xdr:col>
                    <xdr:colOff>247650</xdr:colOff>
                    <xdr:row>109</xdr:row>
                    <xdr:rowOff>247650</xdr:rowOff>
                  </to>
                </anchor>
              </controlPr>
            </control>
          </mc:Choice>
        </mc:AlternateContent>
        <mc:AlternateContent xmlns:mc="http://schemas.openxmlformats.org/markup-compatibility/2006">
          <mc:Choice Requires="x14">
            <control shapeId="14414" r:id="rId84" name="Check Box 78">
              <controlPr locked="0" defaultSize="0" autoFill="0" autoLine="0" autoPict="0" altText="申込人と同じ">
                <anchor moveWithCells="1">
                  <from>
                    <xdr:col>12</xdr:col>
                    <xdr:colOff>95250</xdr:colOff>
                    <xdr:row>109</xdr:row>
                    <xdr:rowOff>9525</xdr:rowOff>
                  </from>
                  <to>
                    <xdr:col>14</xdr:col>
                    <xdr:colOff>142875</xdr:colOff>
                    <xdr:row>109</xdr:row>
                    <xdr:rowOff>247650</xdr:rowOff>
                  </to>
                </anchor>
              </controlPr>
            </control>
          </mc:Choice>
        </mc:AlternateContent>
        <mc:AlternateContent xmlns:mc="http://schemas.openxmlformats.org/markup-compatibility/2006">
          <mc:Choice Requires="x14">
            <control shapeId="14415" r:id="rId85" name="Check Box 79">
              <controlPr locked="0" defaultSize="0" autoFill="0" autoLine="0" autoPict="0" altText="申込人と同じ">
                <anchor moveWithCells="1">
                  <from>
                    <xdr:col>15</xdr:col>
                    <xdr:colOff>209550</xdr:colOff>
                    <xdr:row>109</xdr:row>
                    <xdr:rowOff>9525</xdr:rowOff>
                  </from>
                  <to>
                    <xdr:col>17</xdr:col>
                    <xdr:colOff>247650</xdr:colOff>
                    <xdr:row>109</xdr:row>
                    <xdr:rowOff>247650</xdr:rowOff>
                  </to>
                </anchor>
              </controlPr>
            </control>
          </mc:Choice>
        </mc:AlternateContent>
        <mc:AlternateContent xmlns:mc="http://schemas.openxmlformats.org/markup-compatibility/2006">
          <mc:Choice Requires="x14">
            <control shapeId="14416" r:id="rId86" name="Check Box 80">
              <controlPr locked="0" defaultSize="0" autoFill="0" autoLine="0" autoPict="0" altText="申込人と同じ">
                <anchor moveWithCells="1">
                  <from>
                    <xdr:col>18</xdr:col>
                    <xdr:colOff>95250</xdr:colOff>
                    <xdr:row>109</xdr:row>
                    <xdr:rowOff>9525</xdr:rowOff>
                  </from>
                  <to>
                    <xdr:col>20</xdr:col>
                    <xdr:colOff>142875</xdr:colOff>
                    <xdr:row>109</xdr:row>
                    <xdr:rowOff>247650</xdr:rowOff>
                  </to>
                </anchor>
              </controlPr>
            </control>
          </mc:Choice>
        </mc:AlternateContent>
        <mc:AlternateContent xmlns:mc="http://schemas.openxmlformats.org/markup-compatibility/2006">
          <mc:Choice Requires="x14">
            <control shapeId="14417" r:id="rId87" name="Check Box 81">
              <controlPr locked="0" defaultSize="0" autoFill="0" autoLine="0" autoPict="0" altText="申込人と同じ">
                <anchor moveWithCells="1">
                  <from>
                    <xdr:col>3</xdr:col>
                    <xdr:colOff>209550</xdr:colOff>
                    <xdr:row>121</xdr:row>
                    <xdr:rowOff>9525</xdr:rowOff>
                  </from>
                  <to>
                    <xdr:col>5</xdr:col>
                    <xdr:colOff>247650</xdr:colOff>
                    <xdr:row>121</xdr:row>
                    <xdr:rowOff>247650</xdr:rowOff>
                  </to>
                </anchor>
              </controlPr>
            </control>
          </mc:Choice>
        </mc:AlternateContent>
        <mc:AlternateContent xmlns:mc="http://schemas.openxmlformats.org/markup-compatibility/2006">
          <mc:Choice Requires="x14">
            <control shapeId="14418" r:id="rId88" name="Check Box 82">
              <controlPr locked="0" defaultSize="0" autoFill="0" autoLine="0" autoPict="0" altText="申込人と同じ">
                <anchor moveWithCells="1">
                  <from>
                    <xdr:col>6</xdr:col>
                    <xdr:colOff>95250</xdr:colOff>
                    <xdr:row>121</xdr:row>
                    <xdr:rowOff>9525</xdr:rowOff>
                  </from>
                  <to>
                    <xdr:col>8</xdr:col>
                    <xdr:colOff>142875</xdr:colOff>
                    <xdr:row>121</xdr:row>
                    <xdr:rowOff>247650</xdr:rowOff>
                  </to>
                </anchor>
              </controlPr>
            </control>
          </mc:Choice>
        </mc:AlternateContent>
        <mc:AlternateContent xmlns:mc="http://schemas.openxmlformats.org/markup-compatibility/2006">
          <mc:Choice Requires="x14">
            <control shapeId="14419" r:id="rId89" name="Check Box 83">
              <controlPr locked="0" defaultSize="0" autoFill="0" autoLine="0" autoPict="0" altText="申込人と同じ">
                <anchor moveWithCells="1">
                  <from>
                    <xdr:col>9</xdr:col>
                    <xdr:colOff>209550</xdr:colOff>
                    <xdr:row>121</xdr:row>
                    <xdr:rowOff>9525</xdr:rowOff>
                  </from>
                  <to>
                    <xdr:col>11</xdr:col>
                    <xdr:colOff>247650</xdr:colOff>
                    <xdr:row>121</xdr:row>
                    <xdr:rowOff>247650</xdr:rowOff>
                  </to>
                </anchor>
              </controlPr>
            </control>
          </mc:Choice>
        </mc:AlternateContent>
        <mc:AlternateContent xmlns:mc="http://schemas.openxmlformats.org/markup-compatibility/2006">
          <mc:Choice Requires="x14">
            <control shapeId="14420" r:id="rId90" name="Check Box 84">
              <controlPr locked="0" defaultSize="0" autoFill="0" autoLine="0" autoPict="0" altText="申込人と同じ">
                <anchor moveWithCells="1">
                  <from>
                    <xdr:col>12</xdr:col>
                    <xdr:colOff>95250</xdr:colOff>
                    <xdr:row>121</xdr:row>
                    <xdr:rowOff>9525</xdr:rowOff>
                  </from>
                  <to>
                    <xdr:col>14</xdr:col>
                    <xdr:colOff>142875</xdr:colOff>
                    <xdr:row>121</xdr:row>
                    <xdr:rowOff>247650</xdr:rowOff>
                  </to>
                </anchor>
              </controlPr>
            </control>
          </mc:Choice>
        </mc:AlternateContent>
        <mc:AlternateContent xmlns:mc="http://schemas.openxmlformats.org/markup-compatibility/2006">
          <mc:Choice Requires="x14">
            <control shapeId="14421" r:id="rId91" name="Check Box 85">
              <controlPr locked="0" defaultSize="0" autoFill="0" autoLine="0" autoPict="0" altText="申込人と同じ">
                <anchor moveWithCells="1">
                  <from>
                    <xdr:col>15</xdr:col>
                    <xdr:colOff>209550</xdr:colOff>
                    <xdr:row>121</xdr:row>
                    <xdr:rowOff>9525</xdr:rowOff>
                  </from>
                  <to>
                    <xdr:col>17</xdr:col>
                    <xdr:colOff>247650</xdr:colOff>
                    <xdr:row>121</xdr:row>
                    <xdr:rowOff>247650</xdr:rowOff>
                  </to>
                </anchor>
              </controlPr>
            </control>
          </mc:Choice>
        </mc:AlternateContent>
        <mc:AlternateContent xmlns:mc="http://schemas.openxmlformats.org/markup-compatibility/2006">
          <mc:Choice Requires="x14">
            <control shapeId="14422" r:id="rId92" name="Check Box 86">
              <controlPr locked="0" defaultSize="0" autoFill="0" autoLine="0" autoPict="0" altText="申込人と同じ">
                <anchor moveWithCells="1">
                  <from>
                    <xdr:col>18</xdr:col>
                    <xdr:colOff>95250</xdr:colOff>
                    <xdr:row>121</xdr:row>
                    <xdr:rowOff>9525</xdr:rowOff>
                  </from>
                  <to>
                    <xdr:col>20</xdr:col>
                    <xdr:colOff>142875</xdr:colOff>
                    <xdr:row>121</xdr:row>
                    <xdr:rowOff>247650</xdr:rowOff>
                  </to>
                </anchor>
              </controlPr>
            </control>
          </mc:Choice>
        </mc:AlternateContent>
        <mc:AlternateContent xmlns:mc="http://schemas.openxmlformats.org/markup-compatibility/2006">
          <mc:Choice Requires="x14">
            <control shapeId="14423" r:id="rId93" name="Check Box 87">
              <controlPr locked="0" defaultSize="0" autoFill="0" autoLine="0" autoPict="0" altText="申込人と同じ">
                <anchor moveWithCells="1">
                  <from>
                    <xdr:col>1</xdr:col>
                    <xdr:colOff>200025</xdr:colOff>
                    <xdr:row>49</xdr:row>
                    <xdr:rowOff>0</xdr:rowOff>
                  </from>
                  <to>
                    <xdr:col>3</xdr:col>
                    <xdr:colOff>161925</xdr:colOff>
                    <xdr:row>49</xdr:row>
                    <xdr:rowOff>238125</xdr:rowOff>
                  </to>
                </anchor>
              </controlPr>
            </control>
          </mc:Choice>
        </mc:AlternateContent>
        <mc:AlternateContent xmlns:mc="http://schemas.openxmlformats.org/markup-compatibility/2006">
          <mc:Choice Requires="x14">
            <control shapeId="14424" r:id="rId94" name="Check Box 88">
              <controlPr locked="0" defaultSize="0" autoFill="0" autoLine="0" autoPict="0" altText="申込人と同じ">
                <anchor moveWithCells="1">
                  <from>
                    <xdr:col>4</xdr:col>
                    <xdr:colOff>57150</xdr:colOff>
                    <xdr:row>49</xdr:row>
                    <xdr:rowOff>9525</xdr:rowOff>
                  </from>
                  <to>
                    <xdr:col>6</xdr:col>
                    <xdr:colOff>19050</xdr:colOff>
                    <xdr:row>49</xdr:row>
                    <xdr:rowOff>247650</xdr:rowOff>
                  </to>
                </anchor>
              </controlPr>
            </control>
          </mc:Choice>
        </mc:AlternateContent>
        <mc:AlternateContent xmlns:mc="http://schemas.openxmlformats.org/markup-compatibility/2006">
          <mc:Choice Requires="x14">
            <control shapeId="14427" r:id="rId95" name="Check Box 91">
              <controlPr locked="0" defaultSize="0" autoFill="0" autoLine="0" autoPict="0" altText="申込人と同じ">
                <anchor moveWithCells="1">
                  <from>
                    <xdr:col>6</xdr:col>
                    <xdr:colOff>38100</xdr:colOff>
                    <xdr:row>60</xdr:row>
                    <xdr:rowOff>9525</xdr:rowOff>
                  </from>
                  <to>
                    <xdr:col>8</xdr:col>
                    <xdr:colOff>38100</xdr:colOff>
                    <xdr:row>60</xdr:row>
                    <xdr:rowOff>247650</xdr:rowOff>
                  </to>
                </anchor>
              </controlPr>
            </control>
          </mc:Choice>
        </mc:AlternateContent>
        <mc:AlternateContent xmlns:mc="http://schemas.openxmlformats.org/markup-compatibility/2006">
          <mc:Choice Requires="x14">
            <control shapeId="14428" r:id="rId96" name="Check Box 92">
              <controlPr locked="0" defaultSize="0" autoFill="0" autoLine="0" autoPict="0" altText="申込人と同じ">
                <anchor moveWithCells="1">
                  <from>
                    <xdr:col>8</xdr:col>
                    <xdr:colOff>247650</xdr:colOff>
                    <xdr:row>60</xdr:row>
                    <xdr:rowOff>9525</xdr:rowOff>
                  </from>
                  <to>
                    <xdr:col>10</xdr:col>
                    <xdr:colOff>142875</xdr:colOff>
                    <xdr:row>60</xdr:row>
                    <xdr:rowOff>247650</xdr:rowOff>
                  </to>
                </anchor>
              </controlPr>
            </control>
          </mc:Choice>
        </mc:AlternateContent>
        <mc:AlternateContent xmlns:mc="http://schemas.openxmlformats.org/markup-compatibility/2006">
          <mc:Choice Requires="x14">
            <control shapeId="14429" r:id="rId97" name="Check Box 93">
              <controlPr locked="0" defaultSize="0" autoFill="0" autoLine="0" autoPict="0" altText="申込人と同じ">
                <anchor moveWithCells="1">
                  <from>
                    <xdr:col>1</xdr:col>
                    <xdr:colOff>171450</xdr:colOff>
                    <xdr:row>54</xdr:row>
                    <xdr:rowOff>38100</xdr:rowOff>
                  </from>
                  <to>
                    <xdr:col>3</xdr:col>
                    <xdr:colOff>161925</xdr:colOff>
                    <xdr:row>55</xdr:row>
                    <xdr:rowOff>9525</xdr:rowOff>
                  </to>
                </anchor>
              </controlPr>
            </control>
          </mc:Choice>
        </mc:AlternateContent>
        <mc:AlternateContent xmlns:mc="http://schemas.openxmlformats.org/markup-compatibility/2006">
          <mc:Choice Requires="x14">
            <control shapeId="14430" r:id="rId98" name="Check Box 94">
              <controlPr locked="0" defaultSize="0" autoFill="0" autoLine="0" autoPict="0" altText="申込人と同じ">
                <anchor moveWithCells="1">
                  <from>
                    <xdr:col>3</xdr:col>
                    <xdr:colOff>200025</xdr:colOff>
                    <xdr:row>54</xdr:row>
                    <xdr:rowOff>38100</xdr:rowOff>
                  </from>
                  <to>
                    <xdr:col>5</xdr:col>
                    <xdr:colOff>276225</xdr:colOff>
                    <xdr:row>55</xdr:row>
                    <xdr:rowOff>9525</xdr:rowOff>
                  </to>
                </anchor>
              </controlPr>
            </control>
          </mc:Choice>
        </mc:AlternateContent>
        <mc:AlternateContent xmlns:mc="http://schemas.openxmlformats.org/markup-compatibility/2006">
          <mc:Choice Requires="x14">
            <control shapeId="14431" r:id="rId99" name="Check Box 95">
              <controlPr locked="0" defaultSize="0" autoFill="0" autoLine="0" autoPict="0" altText="申込人と同じ">
                <anchor moveWithCells="1">
                  <from>
                    <xdr:col>3</xdr:col>
                    <xdr:colOff>209550</xdr:colOff>
                    <xdr:row>55</xdr:row>
                    <xdr:rowOff>47625</xdr:rowOff>
                  </from>
                  <to>
                    <xdr:col>5</xdr:col>
                    <xdr:colOff>247650</xdr:colOff>
                    <xdr:row>56</xdr:row>
                    <xdr:rowOff>19050</xdr:rowOff>
                  </to>
                </anchor>
              </controlPr>
            </control>
          </mc:Choice>
        </mc:AlternateContent>
        <mc:AlternateContent xmlns:mc="http://schemas.openxmlformats.org/markup-compatibility/2006">
          <mc:Choice Requires="x14">
            <control shapeId="14432" r:id="rId100" name="Check Box 96">
              <controlPr locked="0" defaultSize="0" autoFill="0" autoLine="0" autoPict="0" altText="申込人と同じ">
                <anchor moveWithCells="1">
                  <from>
                    <xdr:col>8</xdr:col>
                    <xdr:colOff>28575</xdr:colOff>
                    <xdr:row>53</xdr:row>
                    <xdr:rowOff>28575</xdr:rowOff>
                  </from>
                  <to>
                    <xdr:col>11</xdr:col>
                    <xdr:colOff>0</xdr:colOff>
                    <xdr:row>54</xdr:row>
                    <xdr:rowOff>0</xdr:rowOff>
                  </to>
                </anchor>
              </controlPr>
            </control>
          </mc:Choice>
        </mc:AlternateContent>
        <mc:AlternateContent xmlns:mc="http://schemas.openxmlformats.org/markup-compatibility/2006">
          <mc:Choice Requires="x14">
            <control shapeId="14433" r:id="rId101" name="Check Box 97">
              <controlPr locked="0" defaultSize="0" autoFill="0" autoLine="0" autoPict="0" altText="申込人と同じ">
                <anchor moveWithCells="1">
                  <from>
                    <xdr:col>8</xdr:col>
                    <xdr:colOff>28575</xdr:colOff>
                    <xdr:row>54</xdr:row>
                    <xdr:rowOff>28575</xdr:rowOff>
                  </from>
                  <to>
                    <xdr:col>11</xdr:col>
                    <xdr:colOff>0</xdr:colOff>
                    <xdr:row>55</xdr:row>
                    <xdr:rowOff>0</xdr:rowOff>
                  </to>
                </anchor>
              </controlPr>
            </control>
          </mc:Choice>
        </mc:AlternateContent>
        <mc:AlternateContent xmlns:mc="http://schemas.openxmlformats.org/markup-compatibility/2006">
          <mc:Choice Requires="x14">
            <control shapeId="14434" r:id="rId102" name="Check Box 98">
              <controlPr locked="0" defaultSize="0" autoFill="0" autoLine="0" autoPict="0" altText="申込人と同じ">
                <anchor moveWithCells="1">
                  <from>
                    <xdr:col>8</xdr:col>
                    <xdr:colOff>28575</xdr:colOff>
                    <xdr:row>55</xdr:row>
                    <xdr:rowOff>28575</xdr:rowOff>
                  </from>
                  <to>
                    <xdr:col>10</xdr:col>
                    <xdr:colOff>352425</xdr:colOff>
                    <xdr:row>56</xdr:row>
                    <xdr:rowOff>0</xdr:rowOff>
                  </to>
                </anchor>
              </controlPr>
            </control>
          </mc:Choice>
        </mc:AlternateContent>
        <mc:AlternateContent xmlns:mc="http://schemas.openxmlformats.org/markup-compatibility/2006">
          <mc:Choice Requires="x14">
            <control shapeId="14435" r:id="rId103" name="Check Box 99">
              <controlPr locked="0" defaultSize="0" autoFill="0" autoLine="0" autoPict="0" altText="申込人と同じ">
                <anchor moveWithCells="1">
                  <from>
                    <xdr:col>8</xdr:col>
                    <xdr:colOff>28575</xdr:colOff>
                    <xdr:row>52</xdr:row>
                    <xdr:rowOff>28575</xdr:rowOff>
                  </from>
                  <to>
                    <xdr:col>11</xdr:col>
                    <xdr:colOff>152400</xdr:colOff>
                    <xdr:row>53</xdr:row>
                    <xdr:rowOff>0</xdr:rowOff>
                  </to>
                </anchor>
              </controlPr>
            </control>
          </mc:Choice>
        </mc:AlternateContent>
        <mc:AlternateContent xmlns:mc="http://schemas.openxmlformats.org/markup-compatibility/2006">
          <mc:Choice Requires="x14">
            <control shapeId="14436" r:id="rId104" name="Check Box 100">
              <controlPr locked="0" defaultSize="0" autoFill="0" autoLine="0" autoPict="0" altText="申込人と同じ">
                <anchor moveWithCells="1">
                  <from>
                    <xdr:col>13</xdr:col>
                    <xdr:colOff>123825</xdr:colOff>
                    <xdr:row>52</xdr:row>
                    <xdr:rowOff>19050</xdr:rowOff>
                  </from>
                  <to>
                    <xdr:col>16</xdr:col>
                    <xdr:colOff>152400</xdr:colOff>
                    <xdr:row>52</xdr:row>
                    <xdr:rowOff>247650</xdr:rowOff>
                  </to>
                </anchor>
              </controlPr>
            </control>
          </mc:Choice>
        </mc:AlternateContent>
        <mc:AlternateContent xmlns:mc="http://schemas.openxmlformats.org/markup-compatibility/2006">
          <mc:Choice Requires="x14">
            <control shapeId="14437" r:id="rId105" name="Check Box 101">
              <controlPr locked="0" defaultSize="0" autoFill="0" autoLine="0" autoPict="0" altText="申込人と同じ">
                <anchor moveWithCells="1">
                  <from>
                    <xdr:col>18</xdr:col>
                    <xdr:colOff>76200</xdr:colOff>
                    <xdr:row>52</xdr:row>
                    <xdr:rowOff>19050</xdr:rowOff>
                  </from>
                  <to>
                    <xdr:col>20</xdr:col>
                    <xdr:colOff>76200</xdr:colOff>
                    <xdr:row>52</xdr:row>
                    <xdr:rowOff>247650</xdr:rowOff>
                  </to>
                </anchor>
              </controlPr>
            </control>
          </mc:Choice>
        </mc:AlternateContent>
        <mc:AlternateContent xmlns:mc="http://schemas.openxmlformats.org/markup-compatibility/2006">
          <mc:Choice Requires="x14">
            <control shapeId="14438" r:id="rId106" name="Check Box 102">
              <controlPr locked="0" defaultSize="0" autoFill="0" autoLine="0" autoPict="0" altText="申込人と同じ">
                <anchor moveWithCells="1">
                  <from>
                    <xdr:col>18</xdr:col>
                    <xdr:colOff>76200</xdr:colOff>
                    <xdr:row>53</xdr:row>
                    <xdr:rowOff>19050</xdr:rowOff>
                  </from>
                  <to>
                    <xdr:col>20</xdr:col>
                    <xdr:colOff>114300</xdr:colOff>
                    <xdr:row>53</xdr:row>
                    <xdr:rowOff>247650</xdr:rowOff>
                  </to>
                </anchor>
              </controlPr>
            </control>
          </mc:Choice>
        </mc:AlternateContent>
        <mc:AlternateContent xmlns:mc="http://schemas.openxmlformats.org/markup-compatibility/2006">
          <mc:Choice Requires="x14">
            <control shapeId="14439" r:id="rId107" name="Check Box 103">
              <controlPr locked="0" defaultSize="0" autoFill="0" autoLine="0" autoPict="0" altText="申込人と同じ">
                <anchor moveWithCells="1">
                  <from>
                    <xdr:col>18</xdr:col>
                    <xdr:colOff>76200</xdr:colOff>
                    <xdr:row>54</xdr:row>
                    <xdr:rowOff>19050</xdr:rowOff>
                  </from>
                  <to>
                    <xdr:col>20</xdr:col>
                    <xdr:colOff>161925</xdr:colOff>
                    <xdr:row>54</xdr:row>
                    <xdr:rowOff>247650</xdr:rowOff>
                  </to>
                </anchor>
              </controlPr>
            </control>
          </mc:Choice>
        </mc:AlternateContent>
        <mc:AlternateContent xmlns:mc="http://schemas.openxmlformats.org/markup-compatibility/2006">
          <mc:Choice Requires="x14">
            <control shapeId="14440" r:id="rId108" name="Check Box 104">
              <controlPr locked="0" defaultSize="0" autoFill="0" autoLine="0" autoPict="0" altText="申込人と同じ">
                <anchor moveWithCells="1">
                  <from>
                    <xdr:col>9</xdr:col>
                    <xdr:colOff>104775</xdr:colOff>
                    <xdr:row>24</xdr:row>
                    <xdr:rowOff>9525</xdr:rowOff>
                  </from>
                  <to>
                    <xdr:col>11</xdr:col>
                    <xdr:colOff>209550</xdr:colOff>
                    <xdr:row>24</xdr:row>
                    <xdr:rowOff>247650</xdr:rowOff>
                  </to>
                </anchor>
              </controlPr>
            </control>
          </mc:Choice>
        </mc:AlternateContent>
        <mc:AlternateContent xmlns:mc="http://schemas.openxmlformats.org/markup-compatibility/2006">
          <mc:Choice Requires="x14">
            <control shapeId="14441" r:id="rId109" name="Check Box 105">
              <controlPr locked="0" defaultSize="0" autoFill="0" autoLine="0" autoPict="0" altText="申込人と同じ">
                <anchor moveWithCells="1">
                  <from>
                    <xdr:col>8</xdr:col>
                    <xdr:colOff>66675</xdr:colOff>
                    <xdr:row>77</xdr:row>
                    <xdr:rowOff>9525</xdr:rowOff>
                  </from>
                  <to>
                    <xdr:col>9</xdr:col>
                    <xdr:colOff>285750</xdr:colOff>
                    <xdr:row>77</xdr:row>
                    <xdr:rowOff>247650</xdr:rowOff>
                  </to>
                </anchor>
              </controlPr>
            </control>
          </mc:Choice>
        </mc:AlternateContent>
        <mc:AlternateContent xmlns:mc="http://schemas.openxmlformats.org/markup-compatibility/2006">
          <mc:Choice Requires="x14">
            <control shapeId="14442" r:id="rId110" name="Check Box 106">
              <controlPr locked="0" defaultSize="0" autoFill="0" autoLine="0" autoPict="0" altText="申込人と同じ">
                <anchor moveWithCells="1">
                  <from>
                    <xdr:col>10</xdr:col>
                    <xdr:colOff>0</xdr:colOff>
                    <xdr:row>77</xdr:row>
                    <xdr:rowOff>9525</xdr:rowOff>
                  </from>
                  <to>
                    <xdr:col>14</xdr:col>
                    <xdr:colOff>95250</xdr:colOff>
                    <xdr:row>77</xdr:row>
                    <xdr:rowOff>247650</xdr:rowOff>
                  </to>
                </anchor>
              </controlPr>
            </control>
          </mc:Choice>
        </mc:AlternateContent>
        <mc:AlternateContent xmlns:mc="http://schemas.openxmlformats.org/markup-compatibility/2006">
          <mc:Choice Requires="x14">
            <control shapeId="18401" r:id="rId111" name="Option Button 3041">
              <controlPr defaultSize="0" autoFill="0" autoLine="0" autoPict="0">
                <anchor moveWithCells="1">
                  <from>
                    <xdr:col>15</xdr:col>
                    <xdr:colOff>323850</xdr:colOff>
                    <xdr:row>46</xdr:row>
                    <xdr:rowOff>9525</xdr:rowOff>
                  </from>
                  <to>
                    <xdr:col>16</xdr:col>
                    <xdr:colOff>190500</xdr:colOff>
                    <xdr:row>47</xdr:row>
                    <xdr:rowOff>0</xdr:rowOff>
                  </to>
                </anchor>
              </controlPr>
            </control>
          </mc:Choice>
        </mc:AlternateContent>
        <mc:AlternateContent xmlns:mc="http://schemas.openxmlformats.org/markup-compatibility/2006">
          <mc:Choice Requires="x14">
            <control shapeId="18402" r:id="rId112" name="Option Button 3042">
              <controlPr defaultSize="0" autoFill="0" autoLine="0" autoPict="0">
                <anchor moveWithCells="1">
                  <from>
                    <xdr:col>17</xdr:col>
                    <xdr:colOff>209550</xdr:colOff>
                    <xdr:row>46</xdr:row>
                    <xdr:rowOff>9525</xdr:rowOff>
                  </from>
                  <to>
                    <xdr:col>18</xdr:col>
                    <xdr:colOff>76200</xdr:colOff>
                    <xdr:row>47</xdr:row>
                    <xdr:rowOff>0</xdr:rowOff>
                  </to>
                </anchor>
              </controlPr>
            </control>
          </mc:Choice>
        </mc:AlternateContent>
        <mc:AlternateContent xmlns:mc="http://schemas.openxmlformats.org/markup-compatibility/2006">
          <mc:Choice Requires="x14">
            <control shapeId="18403" r:id="rId113" name="Group Box 3043">
              <controlPr defaultSize="0" autoFill="0" autoPict="0">
                <anchor moveWithCells="1">
                  <from>
                    <xdr:col>15</xdr:col>
                    <xdr:colOff>171450</xdr:colOff>
                    <xdr:row>45</xdr:row>
                    <xdr:rowOff>171450</xdr:rowOff>
                  </from>
                  <to>
                    <xdr:col>18</xdr:col>
                    <xdr:colOff>152400</xdr:colOff>
                    <xdr:row>47</xdr:row>
                    <xdr:rowOff>76200</xdr:rowOff>
                  </to>
                </anchor>
              </controlPr>
            </control>
          </mc:Choice>
        </mc:AlternateContent>
        <mc:AlternateContent xmlns:mc="http://schemas.openxmlformats.org/markup-compatibility/2006">
          <mc:Choice Requires="x14">
            <control shapeId="19166" r:id="rId114" name="Check Box 3806">
              <controlPr locked="0" defaultSize="0" autoFill="0" autoLine="0" autoPict="0" altText="申込人と同じ">
                <anchor moveWithCells="1">
                  <from>
                    <xdr:col>8</xdr:col>
                    <xdr:colOff>66675</xdr:colOff>
                    <xdr:row>71</xdr:row>
                    <xdr:rowOff>9525</xdr:rowOff>
                  </from>
                  <to>
                    <xdr:col>9</xdr:col>
                    <xdr:colOff>304800</xdr:colOff>
                    <xdr:row>71</xdr:row>
                    <xdr:rowOff>247650</xdr:rowOff>
                  </to>
                </anchor>
              </controlPr>
            </control>
          </mc:Choice>
        </mc:AlternateContent>
        <mc:AlternateContent xmlns:mc="http://schemas.openxmlformats.org/markup-compatibility/2006">
          <mc:Choice Requires="x14">
            <control shapeId="19167" r:id="rId115" name="Check Box 3807">
              <controlPr locked="0" defaultSize="0" autoFill="0" autoLine="0" autoPict="0" altText="申込人と同じ">
                <anchor moveWithCells="1">
                  <from>
                    <xdr:col>10</xdr:col>
                    <xdr:colOff>9525</xdr:colOff>
                    <xdr:row>71</xdr:row>
                    <xdr:rowOff>9525</xdr:rowOff>
                  </from>
                  <to>
                    <xdr:col>14</xdr:col>
                    <xdr:colOff>238125</xdr:colOff>
                    <xdr:row>71</xdr:row>
                    <xdr:rowOff>247650</xdr:rowOff>
                  </to>
                </anchor>
              </controlPr>
            </control>
          </mc:Choice>
        </mc:AlternateContent>
        <mc:AlternateContent xmlns:mc="http://schemas.openxmlformats.org/markup-compatibility/2006">
          <mc:Choice Requires="x14">
            <control shapeId="19294" r:id="rId116" name="Check Box 3934">
              <controlPr locked="0" defaultSize="0" autoFill="0" autoLine="0" autoPict="0" altText="申込人と同じ">
                <anchor moveWithCells="1">
                  <from>
                    <xdr:col>8</xdr:col>
                    <xdr:colOff>66675</xdr:colOff>
                    <xdr:row>70</xdr:row>
                    <xdr:rowOff>9525</xdr:rowOff>
                  </from>
                  <to>
                    <xdr:col>9</xdr:col>
                    <xdr:colOff>304800</xdr:colOff>
                    <xdr:row>70</xdr:row>
                    <xdr:rowOff>247650</xdr:rowOff>
                  </to>
                </anchor>
              </controlPr>
            </control>
          </mc:Choice>
        </mc:AlternateContent>
        <mc:AlternateContent xmlns:mc="http://schemas.openxmlformats.org/markup-compatibility/2006">
          <mc:Choice Requires="x14">
            <control shapeId="19295" r:id="rId117" name="Check Box 3935">
              <controlPr locked="0" defaultSize="0" autoFill="0" autoLine="0" autoPict="0" altText="申込人と同じ">
                <anchor moveWithCells="1">
                  <from>
                    <xdr:col>10</xdr:col>
                    <xdr:colOff>9525</xdr:colOff>
                    <xdr:row>70</xdr:row>
                    <xdr:rowOff>9525</xdr:rowOff>
                  </from>
                  <to>
                    <xdr:col>17</xdr:col>
                    <xdr:colOff>219075</xdr:colOff>
                    <xdr:row>70</xdr:row>
                    <xdr:rowOff>247650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555154-C857-4344-8EDA-4F35298D1F65}">
  <sheetPr>
    <tabColor theme="3" tint="0.79998168889431442"/>
  </sheetPr>
  <dimension ref="A1:AW26"/>
  <sheetViews>
    <sheetView showGridLines="0" view="pageBreakPreview" zoomScaleNormal="100" zoomScaleSheetLayoutView="100" workbookViewId="0">
      <selection activeCell="C11" sqref="C11:V11"/>
    </sheetView>
  </sheetViews>
  <sheetFormatPr defaultColWidth="4.625" defaultRowHeight="19.5" customHeight="1" x14ac:dyDescent="0.15"/>
  <cols>
    <col min="1" max="22" width="4.375" style="1" customWidth="1"/>
    <col min="23" max="23" width="2.375" style="1" customWidth="1"/>
    <col min="24" max="24" width="3.625" style="1" customWidth="1"/>
    <col min="25" max="25" width="4.625" style="8"/>
    <col min="26" max="16384" width="4.625" style="1"/>
  </cols>
  <sheetData>
    <row r="1" spans="1:49" ht="19.5" customHeight="1" x14ac:dyDescent="0.15">
      <c r="A1" s="6" t="s">
        <v>857</v>
      </c>
      <c r="B1" s="4"/>
      <c r="C1" s="4"/>
      <c r="D1" s="4"/>
      <c r="E1" s="5"/>
      <c r="F1" s="5"/>
      <c r="G1" s="5"/>
      <c r="H1" s="5"/>
      <c r="I1" s="5"/>
      <c r="J1" s="5"/>
      <c r="K1" s="5"/>
      <c r="L1" s="5"/>
      <c r="M1" s="5"/>
      <c r="N1" s="5"/>
      <c r="O1" s="5"/>
      <c r="P1" s="5"/>
      <c r="Q1" s="5"/>
      <c r="R1" s="5"/>
      <c r="S1" s="5"/>
      <c r="T1" s="5"/>
      <c r="U1" s="5"/>
      <c r="V1" s="5"/>
      <c r="X1" s="965"/>
      <c r="Y1" s="965"/>
      <c r="Z1" s="965"/>
      <c r="AA1" s="965"/>
      <c r="AB1" s="965"/>
      <c r="AC1" s="965"/>
      <c r="AD1" s="965"/>
      <c r="AE1" s="965"/>
      <c r="AF1" s="965"/>
      <c r="AG1" s="965"/>
      <c r="AH1" s="965"/>
      <c r="AI1" s="965"/>
      <c r="AJ1" s="965"/>
      <c r="AK1" s="348"/>
      <c r="AL1" s="348"/>
      <c r="AM1" s="348"/>
      <c r="AN1" s="348"/>
      <c r="AO1" s="348"/>
      <c r="AP1" s="348"/>
      <c r="AQ1" s="348"/>
      <c r="AR1" s="348"/>
      <c r="AS1" s="348"/>
      <c r="AT1" s="348"/>
    </row>
    <row r="2" spans="1:49" ht="4.5" customHeight="1" x14ac:dyDescent="0.15">
      <c r="A2" s="5"/>
      <c r="B2" s="5"/>
      <c r="C2" s="5"/>
      <c r="D2" s="5"/>
      <c r="E2" s="5"/>
      <c r="F2" s="5"/>
      <c r="G2" s="5"/>
      <c r="H2" s="5"/>
      <c r="I2" s="5"/>
      <c r="J2" s="5"/>
      <c r="K2" s="5"/>
      <c r="L2" s="5"/>
      <c r="M2" s="5"/>
      <c r="N2" s="5"/>
      <c r="O2" s="5"/>
      <c r="P2" s="5"/>
      <c r="Q2" s="5"/>
      <c r="R2" s="5"/>
      <c r="S2" s="5"/>
      <c r="T2" s="5"/>
      <c r="U2" s="5"/>
      <c r="V2" s="5"/>
      <c r="X2" s="965"/>
      <c r="Y2" s="965"/>
      <c r="Z2" s="965"/>
      <c r="AA2" s="965"/>
      <c r="AB2" s="965"/>
      <c r="AC2" s="965"/>
      <c r="AD2" s="965"/>
      <c r="AE2" s="965"/>
      <c r="AF2" s="965"/>
      <c r="AG2" s="965"/>
      <c r="AH2" s="965"/>
      <c r="AI2" s="965"/>
      <c r="AJ2" s="965"/>
      <c r="AK2" s="349"/>
      <c r="AL2" s="349"/>
      <c r="AM2" s="294"/>
      <c r="AN2" s="294"/>
      <c r="AO2" s="294"/>
      <c r="AP2" s="294"/>
      <c r="AQ2" s="350"/>
      <c r="AR2" s="350"/>
      <c r="AS2" s="350"/>
      <c r="AT2" s="348"/>
    </row>
    <row r="3" spans="1:49" ht="19.5" customHeight="1" x14ac:dyDescent="0.15">
      <c r="A3" s="964" t="s">
        <v>899</v>
      </c>
      <c r="B3" s="964"/>
      <c r="C3" s="964"/>
      <c r="D3" s="964"/>
      <c r="E3" s="964"/>
      <c r="F3" s="964"/>
      <c r="G3" s="964"/>
      <c r="H3" s="964"/>
      <c r="I3" s="964"/>
      <c r="J3" s="964"/>
      <c r="K3" s="964"/>
      <c r="L3" s="964"/>
      <c r="M3" s="964"/>
      <c r="N3" s="964"/>
      <c r="O3" s="964"/>
      <c r="P3" s="964"/>
      <c r="Q3" s="964"/>
      <c r="R3" s="964"/>
      <c r="S3" s="964"/>
      <c r="T3" s="964"/>
      <c r="U3" s="964"/>
      <c r="V3" s="964"/>
      <c r="X3" s="24"/>
      <c r="Y3" s="351"/>
      <c r="Z3" s="352"/>
      <c r="AA3" s="353"/>
      <c r="AB3" s="353"/>
      <c r="AC3" s="353"/>
      <c r="AD3" s="353"/>
      <c r="AE3" s="353"/>
      <c r="AF3" s="24"/>
      <c r="AG3" s="24"/>
      <c r="AH3" s="24"/>
      <c r="AI3" s="24"/>
      <c r="AJ3" s="24"/>
      <c r="AK3" s="24"/>
      <c r="AL3" s="24"/>
      <c r="AM3" s="24"/>
      <c r="AN3" s="24"/>
      <c r="AO3" s="24"/>
      <c r="AP3" s="24"/>
      <c r="AQ3" s="24"/>
      <c r="AR3" s="24"/>
      <c r="AS3" s="24"/>
      <c r="AT3" s="348"/>
    </row>
    <row r="4" spans="1:49" ht="19.5" customHeight="1" x14ac:dyDescent="0.15">
      <c r="A4" s="5"/>
      <c r="B4" s="5"/>
      <c r="C4" s="5"/>
      <c r="D4" s="5"/>
      <c r="E4" s="5"/>
      <c r="F4" s="5"/>
      <c r="G4" s="5"/>
      <c r="H4" s="5"/>
      <c r="I4" s="5"/>
      <c r="J4" s="5"/>
      <c r="K4" s="5"/>
      <c r="L4" s="5"/>
      <c r="M4" s="5"/>
      <c r="N4" s="5"/>
      <c r="O4" s="5"/>
      <c r="P4" s="5"/>
      <c r="Q4" s="5"/>
      <c r="R4" s="5"/>
      <c r="S4" s="5"/>
      <c r="T4" s="5"/>
      <c r="U4" s="5"/>
      <c r="V4" s="340"/>
      <c r="X4" s="24"/>
      <c r="Y4" s="21"/>
      <c r="Z4" s="24"/>
      <c r="AA4" s="24"/>
      <c r="AB4" s="24"/>
      <c r="AC4" s="348"/>
      <c r="AD4" s="348"/>
      <c r="AE4" s="294"/>
      <c r="AF4" s="24"/>
      <c r="AG4" s="24"/>
      <c r="AH4" s="24"/>
      <c r="AI4" s="24"/>
      <c r="AJ4" s="24"/>
      <c r="AK4" s="24"/>
      <c r="AL4" s="24"/>
      <c r="AM4" s="24"/>
      <c r="AN4" s="24"/>
      <c r="AO4" s="24"/>
      <c r="AP4" s="24"/>
      <c r="AQ4" s="24"/>
      <c r="AR4" s="24"/>
      <c r="AS4" s="24"/>
      <c r="AT4" s="24"/>
    </row>
    <row r="5" spans="1:49" ht="19.5" customHeight="1" x14ac:dyDescent="0.15">
      <c r="A5" s="966" t="s">
        <v>944</v>
      </c>
      <c r="B5" s="966"/>
      <c r="C5" s="966"/>
      <c r="D5" s="966"/>
      <c r="E5" s="966"/>
      <c r="F5" s="966"/>
      <c r="G5" s="966"/>
      <c r="H5" s="966"/>
      <c r="I5" s="966"/>
      <c r="J5" s="966"/>
      <c r="K5" s="966"/>
      <c r="L5" s="966"/>
      <c r="M5" s="966"/>
      <c r="N5" s="966"/>
      <c r="O5" s="966"/>
      <c r="P5" s="966"/>
      <c r="Q5" s="966"/>
      <c r="R5" s="966"/>
      <c r="S5" s="966"/>
      <c r="T5" s="966"/>
      <c r="U5" s="966"/>
      <c r="V5" s="966"/>
      <c r="X5" s="24"/>
      <c r="Y5" s="21"/>
      <c r="Z5" s="24"/>
      <c r="AA5" s="24"/>
      <c r="AB5" s="24"/>
      <c r="AC5" s="348"/>
      <c r="AD5" s="348"/>
      <c r="AE5" s="294"/>
      <c r="AF5" s="24"/>
      <c r="AG5" s="24"/>
      <c r="AH5" s="24"/>
      <c r="AI5" s="24"/>
      <c r="AJ5" s="24"/>
      <c r="AK5" s="24"/>
      <c r="AL5" s="24"/>
      <c r="AM5" s="24"/>
      <c r="AN5" s="24"/>
      <c r="AO5" s="24"/>
      <c r="AP5" s="24"/>
      <c r="AQ5" s="24"/>
      <c r="AR5" s="24"/>
      <c r="AS5" s="24"/>
      <c r="AT5" s="24"/>
    </row>
    <row r="6" spans="1:49" ht="19.5" customHeight="1" x14ac:dyDescent="0.15">
      <c r="A6" s="966"/>
      <c r="B6" s="966"/>
      <c r="C6" s="966"/>
      <c r="D6" s="966"/>
      <c r="E6" s="966"/>
      <c r="F6" s="966"/>
      <c r="G6" s="966"/>
      <c r="H6" s="966"/>
      <c r="I6" s="966"/>
      <c r="J6" s="966"/>
      <c r="K6" s="966"/>
      <c r="L6" s="966"/>
      <c r="M6" s="966"/>
      <c r="N6" s="966"/>
      <c r="O6" s="966"/>
      <c r="P6" s="966"/>
      <c r="Q6" s="966"/>
      <c r="R6" s="966"/>
      <c r="S6" s="966"/>
      <c r="T6" s="966"/>
      <c r="U6" s="966"/>
      <c r="V6" s="966"/>
      <c r="X6" s="24"/>
      <c r="Y6" s="21"/>
      <c r="Z6" s="24"/>
      <c r="AA6" s="24"/>
      <c r="AB6" s="24"/>
      <c r="AC6" s="348"/>
      <c r="AD6" s="348"/>
      <c r="AE6" s="294"/>
      <c r="AF6" s="24"/>
      <c r="AG6" s="24"/>
      <c r="AH6" s="24"/>
      <c r="AI6" s="24"/>
      <c r="AJ6" s="24"/>
      <c r="AK6" s="24"/>
      <c r="AL6" s="24"/>
      <c r="AM6" s="24"/>
      <c r="AN6" s="24"/>
      <c r="AO6" s="24"/>
      <c r="AP6" s="24"/>
      <c r="AQ6" s="24"/>
      <c r="AR6" s="24"/>
      <c r="AS6" s="24"/>
      <c r="AT6" s="24"/>
    </row>
    <row r="7" spans="1:49" ht="19.5" customHeight="1" x14ac:dyDescent="0.15">
      <c r="A7" s="966"/>
      <c r="B7" s="966"/>
      <c r="C7" s="966"/>
      <c r="D7" s="966"/>
      <c r="E7" s="966"/>
      <c r="F7" s="966"/>
      <c r="G7" s="966"/>
      <c r="H7" s="966"/>
      <c r="I7" s="966"/>
      <c r="J7" s="966"/>
      <c r="K7" s="966"/>
      <c r="L7" s="966"/>
      <c r="M7" s="966"/>
      <c r="N7" s="966"/>
      <c r="O7" s="966"/>
      <c r="P7" s="966"/>
      <c r="Q7" s="966"/>
      <c r="R7" s="966"/>
      <c r="S7" s="966"/>
      <c r="T7" s="966"/>
      <c r="U7" s="966"/>
      <c r="V7" s="966"/>
      <c r="X7" s="24"/>
      <c r="Y7" s="315" t="s">
        <v>894</v>
      </c>
      <c r="Z7" s="24"/>
      <c r="AA7" s="24"/>
      <c r="AB7" s="24"/>
      <c r="AC7" s="348"/>
      <c r="AD7" s="348"/>
      <c r="AE7" s="294"/>
      <c r="AF7" s="24"/>
      <c r="AG7" s="24"/>
      <c r="AH7" s="24"/>
      <c r="AI7" s="24"/>
      <c r="AJ7" s="24"/>
      <c r="AK7" s="24"/>
      <c r="AL7" s="24"/>
      <c r="AM7" s="24"/>
      <c r="AN7" s="24"/>
      <c r="AO7" s="24"/>
      <c r="AP7" s="24"/>
      <c r="AQ7" s="24"/>
      <c r="AR7" s="24"/>
      <c r="AS7" s="24"/>
      <c r="AT7" s="24"/>
    </row>
    <row r="8" spans="1:49" ht="19.5" customHeight="1" x14ac:dyDescent="0.15">
      <c r="A8" s="966"/>
      <c r="B8" s="966"/>
      <c r="C8" s="966"/>
      <c r="D8" s="966"/>
      <c r="E8" s="966"/>
      <c r="F8" s="966"/>
      <c r="G8" s="966"/>
      <c r="H8" s="966"/>
      <c r="I8" s="966"/>
      <c r="J8" s="966"/>
      <c r="K8" s="966"/>
      <c r="L8" s="966"/>
      <c r="M8" s="966"/>
      <c r="N8" s="966"/>
      <c r="O8" s="966"/>
      <c r="P8" s="966"/>
      <c r="Q8" s="966"/>
      <c r="R8" s="966"/>
      <c r="S8" s="966"/>
      <c r="T8" s="966"/>
      <c r="U8" s="966"/>
      <c r="V8" s="966"/>
      <c r="X8" s="24"/>
      <c r="Y8" s="21"/>
      <c r="Z8" s="24"/>
      <c r="AA8" s="24"/>
      <c r="AB8" s="24"/>
      <c r="AC8" s="348"/>
      <c r="AD8" s="348"/>
      <c r="AE8" s="294"/>
      <c r="AF8" s="24"/>
      <c r="AG8" s="24"/>
      <c r="AH8" s="24"/>
      <c r="AI8" s="24"/>
      <c r="AJ8" s="24"/>
      <c r="AK8" s="24"/>
      <c r="AL8" s="24"/>
      <c r="AM8" s="24"/>
      <c r="AN8" s="24"/>
      <c r="AO8" s="24"/>
      <c r="AP8" s="24"/>
      <c r="AQ8" s="24"/>
      <c r="AR8" s="24"/>
      <c r="AS8" s="24"/>
      <c r="AT8" s="24"/>
    </row>
    <row r="9" spans="1:49" s="2" customFormat="1" ht="19.5" customHeight="1" x14ac:dyDescent="0.15">
      <c r="A9" s="6"/>
      <c r="B9" s="342"/>
      <c r="C9" s="342"/>
      <c r="D9" s="342"/>
      <c r="E9" s="341"/>
      <c r="F9" s="320"/>
      <c r="G9" s="320"/>
      <c r="H9" s="320"/>
      <c r="I9" s="343"/>
      <c r="J9" s="23"/>
      <c r="K9" s="344"/>
      <c r="L9" s="345"/>
      <c r="M9" s="346"/>
      <c r="N9" s="346"/>
      <c r="O9" s="346"/>
      <c r="P9" s="346"/>
      <c r="Q9" s="346"/>
      <c r="R9" s="346"/>
      <c r="S9" s="346"/>
      <c r="T9" s="346"/>
      <c r="U9" s="347"/>
      <c r="V9" s="347"/>
      <c r="X9" s="24"/>
      <c r="Y9" s="675" t="s">
        <v>927</v>
      </c>
      <c r="Z9" s="675"/>
      <c r="AA9" s="675"/>
      <c r="AB9" s="675"/>
      <c r="AC9" s="675"/>
      <c r="AD9" s="675"/>
      <c r="AE9" s="675"/>
      <c r="AF9" s="675"/>
      <c r="AG9" s="675"/>
      <c r="AH9" s="675"/>
      <c r="AI9" s="675"/>
      <c r="AJ9" s="675"/>
      <c r="AK9" s="675"/>
      <c r="AL9" s="675"/>
      <c r="AM9" s="675"/>
      <c r="AN9" s="675"/>
      <c r="AO9" s="675"/>
      <c r="AP9" s="675"/>
      <c r="AQ9" s="675"/>
      <c r="AR9" s="675"/>
      <c r="AS9" s="675"/>
      <c r="AT9" s="24"/>
      <c r="AU9" s="1"/>
      <c r="AV9" s="1"/>
      <c r="AW9" s="1"/>
    </row>
    <row r="10" spans="1:49" s="2" customFormat="1" ht="19.5" customHeight="1" x14ac:dyDescent="0.15">
      <c r="A10" s="703" t="s">
        <v>897</v>
      </c>
      <c r="B10" s="705"/>
      <c r="C10" s="967"/>
      <c r="D10" s="967"/>
      <c r="E10" s="967"/>
      <c r="F10" s="967"/>
      <c r="G10" s="967"/>
      <c r="H10" s="967"/>
      <c r="I10" s="967"/>
      <c r="J10" s="967"/>
      <c r="K10" s="967"/>
      <c r="L10" s="967"/>
      <c r="M10" s="967"/>
      <c r="N10" s="967"/>
      <c r="O10" s="967"/>
      <c r="P10" s="967"/>
      <c r="Q10" s="967"/>
      <c r="R10" s="967"/>
      <c r="S10" s="967"/>
      <c r="T10" s="967"/>
      <c r="U10" s="967"/>
      <c r="V10" s="967"/>
      <c r="W10" s="1"/>
      <c r="X10" s="365"/>
      <c r="Y10" s="675"/>
      <c r="Z10" s="675"/>
      <c r="AA10" s="675"/>
      <c r="AB10" s="675"/>
      <c r="AC10" s="675"/>
      <c r="AD10" s="675"/>
      <c r="AE10" s="675"/>
      <c r="AF10" s="675"/>
      <c r="AG10" s="675"/>
      <c r="AH10" s="675"/>
      <c r="AI10" s="675"/>
      <c r="AJ10" s="675"/>
      <c r="AK10" s="675"/>
      <c r="AL10" s="675"/>
      <c r="AM10" s="675"/>
      <c r="AN10" s="675"/>
      <c r="AO10" s="675"/>
      <c r="AP10" s="675"/>
      <c r="AQ10" s="675"/>
      <c r="AR10" s="675"/>
      <c r="AS10" s="675"/>
      <c r="AT10" s="24"/>
      <c r="AU10" s="1"/>
      <c r="AV10" s="1"/>
      <c r="AW10" s="1"/>
    </row>
    <row r="11" spans="1:49" s="2" customFormat="1" ht="19.5" customHeight="1" x14ac:dyDescent="0.15">
      <c r="A11" s="706"/>
      <c r="B11" s="708"/>
      <c r="C11" s="963"/>
      <c r="D11" s="963"/>
      <c r="E11" s="963"/>
      <c r="F11" s="963"/>
      <c r="G11" s="963"/>
      <c r="H11" s="963"/>
      <c r="I11" s="963"/>
      <c r="J11" s="963"/>
      <c r="K11" s="963"/>
      <c r="L11" s="963"/>
      <c r="M11" s="963"/>
      <c r="N11" s="963"/>
      <c r="O11" s="963"/>
      <c r="P11" s="963"/>
      <c r="Q11" s="963"/>
      <c r="R11" s="963"/>
      <c r="S11" s="963"/>
      <c r="T11" s="963"/>
      <c r="U11" s="963"/>
      <c r="V11" s="963"/>
      <c r="W11" s="1"/>
      <c r="X11" s="24"/>
      <c r="Y11" s="675"/>
      <c r="Z11" s="675"/>
      <c r="AA11" s="675"/>
      <c r="AB11" s="675"/>
      <c r="AC11" s="675"/>
      <c r="AD11" s="675"/>
      <c r="AE11" s="675"/>
      <c r="AF11" s="675"/>
      <c r="AG11" s="675"/>
      <c r="AH11" s="675"/>
      <c r="AI11" s="675"/>
      <c r="AJ11" s="675"/>
      <c r="AK11" s="675"/>
      <c r="AL11" s="675"/>
      <c r="AM11" s="675"/>
      <c r="AN11" s="675"/>
      <c r="AO11" s="675"/>
      <c r="AP11" s="675"/>
      <c r="AQ11" s="675"/>
      <c r="AR11" s="675"/>
      <c r="AS11" s="675"/>
      <c r="AT11" s="354"/>
      <c r="AU11" s="1"/>
      <c r="AV11" s="1"/>
      <c r="AW11" s="1"/>
    </row>
    <row r="12" spans="1:49" s="2" customFormat="1" ht="19.5" customHeight="1" x14ac:dyDescent="0.15">
      <c r="A12" s="706"/>
      <c r="B12" s="708"/>
      <c r="C12" s="963"/>
      <c r="D12" s="963"/>
      <c r="E12" s="963"/>
      <c r="F12" s="963"/>
      <c r="G12" s="963"/>
      <c r="H12" s="963"/>
      <c r="I12" s="963"/>
      <c r="J12" s="963"/>
      <c r="K12" s="963"/>
      <c r="L12" s="963"/>
      <c r="M12" s="963"/>
      <c r="N12" s="963"/>
      <c r="O12" s="963"/>
      <c r="P12" s="963"/>
      <c r="Q12" s="963"/>
      <c r="R12" s="963"/>
      <c r="S12" s="963"/>
      <c r="T12" s="963"/>
      <c r="U12" s="963"/>
      <c r="V12" s="963"/>
      <c r="W12" s="1"/>
      <c r="X12" s="24"/>
      <c r="Y12" s="366"/>
      <c r="Z12" s="366"/>
      <c r="AA12" s="366"/>
      <c r="AB12" s="366"/>
      <c r="AC12" s="366"/>
      <c r="AD12" s="366"/>
      <c r="AE12" s="366"/>
      <c r="AF12" s="366"/>
      <c r="AG12" s="366"/>
      <c r="AH12" s="366"/>
      <c r="AI12" s="366"/>
      <c r="AJ12" s="366"/>
      <c r="AK12" s="366"/>
      <c r="AL12" s="366"/>
      <c r="AM12" s="366"/>
      <c r="AN12" s="366"/>
      <c r="AO12" s="366"/>
      <c r="AP12" s="366"/>
      <c r="AQ12" s="366"/>
      <c r="AR12" s="366"/>
      <c r="AS12" s="366"/>
      <c r="AT12" s="354"/>
      <c r="AU12" s="1"/>
      <c r="AV12" s="1"/>
      <c r="AW12" s="1"/>
    </row>
    <row r="13" spans="1:49" s="2" customFormat="1" ht="19.5" customHeight="1" x14ac:dyDescent="0.15">
      <c r="A13" s="706"/>
      <c r="B13" s="708"/>
      <c r="C13" s="963"/>
      <c r="D13" s="963"/>
      <c r="E13" s="963"/>
      <c r="F13" s="963"/>
      <c r="G13" s="963"/>
      <c r="H13" s="963"/>
      <c r="I13" s="963"/>
      <c r="J13" s="963"/>
      <c r="K13" s="963"/>
      <c r="L13" s="963"/>
      <c r="M13" s="963"/>
      <c r="N13" s="963"/>
      <c r="O13" s="963"/>
      <c r="P13" s="963"/>
      <c r="Q13" s="963"/>
      <c r="R13" s="963"/>
      <c r="S13" s="963"/>
      <c r="T13" s="963"/>
      <c r="U13" s="963"/>
      <c r="V13" s="963"/>
      <c r="W13" s="1"/>
      <c r="X13" s="24"/>
      <c r="Y13" s="366"/>
      <c r="Z13" s="366"/>
      <c r="AA13" s="366"/>
      <c r="AB13" s="366"/>
      <c r="AC13" s="366"/>
      <c r="AD13" s="366"/>
      <c r="AE13" s="366"/>
      <c r="AF13" s="366"/>
      <c r="AG13" s="366"/>
      <c r="AH13" s="366"/>
      <c r="AI13" s="366"/>
      <c r="AJ13" s="366"/>
      <c r="AK13" s="366"/>
      <c r="AL13" s="366"/>
      <c r="AM13" s="366"/>
      <c r="AN13" s="366"/>
      <c r="AO13" s="366"/>
      <c r="AP13" s="366"/>
      <c r="AQ13" s="366"/>
      <c r="AR13" s="366"/>
      <c r="AS13" s="366"/>
      <c r="AT13" s="354"/>
      <c r="AU13" s="1"/>
      <c r="AV13" s="1"/>
      <c r="AW13" s="1"/>
    </row>
    <row r="14" spans="1:49" s="2" customFormat="1" ht="19.5" customHeight="1" x14ac:dyDescent="0.15">
      <c r="A14" s="706"/>
      <c r="B14" s="708"/>
      <c r="C14" s="963"/>
      <c r="D14" s="963"/>
      <c r="E14" s="963"/>
      <c r="F14" s="963"/>
      <c r="G14" s="963"/>
      <c r="H14" s="963"/>
      <c r="I14" s="963"/>
      <c r="J14" s="963"/>
      <c r="K14" s="963"/>
      <c r="L14" s="963"/>
      <c r="M14" s="963"/>
      <c r="N14" s="963"/>
      <c r="O14" s="963"/>
      <c r="P14" s="963"/>
      <c r="Q14" s="963"/>
      <c r="R14" s="963"/>
      <c r="S14" s="963"/>
      <c r="T14" s="963"/>
      <c r="U14" s="963"/>
      <c r="V14" s="963"/>
      <c r="W14" s="1"/>
      <c r="X14" s="24"/>
      <c r="Y14" s="366"/>
      <c r="Z14" s="366"/>
      <c r="AA14" s="366"/>
      <c r="AB14" s="366"/>
      <c r="AC14" s="366"/>
      <c r="AD14" s="366"/>
      <c r="AE14" s="366"/>
      <c r="AF14" s="366"/>
      <c r="AG14" s="366"/>
      <c r="AH14" s="366"/>
      <c r="AI14" s="366"/>
      <c r="AJ14" s="366"/>
      <c r="AK14" s="366"/>
      <c r="AL14" s="366"/>
      <c r="AM14" s="366"/>
      <c r="AN14" s="366"/>
      <c r="AO14" s="366"/>
      <c r="AP14" s="366"/>
      <c r="AQ14" s="366"/>
      <c r="AR14" s="366"/>
      <c r="AS14" s="366"/>
      <c r="AT14" s="354"/>
      <c r="AU14" s="1"/>
      <c r="AV14" s="1"/>
      <c r="AW14" s="1"/>
    </row>
    <row r="15" spans="1:49" s="2" customFormat="1" ht="19.5" customHeight="1" x14ac:dyDescent="0.15">
      <c r="A15" s="706"/>
      <c r="B15" s="708"/>
      <c r="C15" s="963"/>
      <c r="D15" s="963"/>
      <c r="E15" s="963"/>
      <c r="F15" s="963"/>
      <c r="G15" s="963"/>
      <c r="H15" s="963"/>
      <c r="I15" s="963"/>
      <c r="J15" s="963"/>
      <c r="K15" s="963"/>
      <c r="L15" s="963"/>
      <c r="M15" s="963"/>
      <c r="N15" s="963"/>
      <c r="O15" s="963"/>
      <c r="P15" s="963"/>
      <c r="Q15" s="963"/>
      <c r="R15" s="963"/>
      <c r="S15" s="963"/>
      <c r="T15" s="963"/>
      <c r="U15" s="963"/>
      <c r="V15" s="963"/>
      <c r="W15" s="1"/>
      <c r="X15" s="24"/>
      <c r="Y15" s="366"/>
      <c r="Z15" s="366"/>
      <c r="AA15" s="366"/>
      <c r="AB15" s="366"/>
      <c r="AC15" s="366"/>
      <c r="AD15" s="366"/>
      <c r="AE15" s="366"/>
      <c r="AF15" s="366"/>
      <c r="AG15" s="366"/>
      <c r="AH15" s="366"/>
      <c r="AI15" s="366"/>
      <c r="AJ15" s="366"/>
      <c r="AK15" s="366"/>
      <c r="AL15" s="366"/>
      <c r="AM15" s="366"/>
      <c r="AN15" s="366"/>
      <c r="AO15" s="366"/>
      <c r="AP15" s="366"/>
      <c r="AQ15" s="366"/>
      <c r="AR15" s="366"/>
      <c r="AS15" s="366"/>
      <c r="AT15" s="354"/>
      <c r="AU15" s="1"/>
      <c r="AV15" s="1"/>
      <c r="AW15" s="1"/>
    </row>
    <row r="16" spans="1:49" s="2" customFormat="1" ht="19.5" customHeight="1" x14ac:dyDescent="0.15">
      <c r="A16" s="722"/>
      <c r="B16" s="772"/>
      <c r="C16" s="963"/>
      <c r="D16" s="963"/>
      <c r="E16" s="963"/>
      <c r="F16" s="963"/>
      <c r="G16" s="963"/>
      <c r="H16" s="963"/>
      <c r="I16" s="963"/>
      <c r="J16" s="963"/>
      <c r="K16" s="963"/>
      <c r="L16" s="963"/>
      <c r="M16" s="963"/>
      <c r="N16" s="963"/>
      <c r="O16" s="963"/>
      <c r="P16" s="963"/>
      <c r="Q16" s="963"/>
      <c r="R16" s="963"/>
      <c r="S16" s="963"/>
      <c r="T16" s="963"/>
      <c r="U16" s="963"/>
      <c r="V16" s="963"/>
      <c r="W16" s="1"/>
      <c r="X16" s="24"/>
      <c r="Y16" s="366"/>
      <c r="Z16" s="366"/>
      <c r="AA16" s="366"/>
      <c r="AB16" s="366"/>
      <c r="AC16" s="366"/>
      <c r="AD16" s="366"/>
      <c r="AE16" s="366"/>
      <c r="AF16" s="366"/>
      <c r="AG16" s="366"/>
      <c r="AH16" s="366"/>
      <c r="AI16" s="366"/>
      <c r="AJ16" s="366"/>
      <c r="AK16" s="366"/>
      <c r="AL16" s="366"/>
      <c r="AM16" s="366"/>
      <c r="AN16" s="366"/>
      <c r="AO16" s="366"/>
      <c r="AP16" s="366"/>
      <c r="AQ16" s="366"/>
      <c r="AR16" s="366"/>
      <c r="AS16" s="366"/>
      <c r="AT16" s="354"/>
      <c r="AU16" s="1"/>
      <c r="AV16" s="1"/>
      <c r="AW16" s="1"/>
    </row>
    <row r="17" spans="1:46" ht="19.5" customHeight="1" x14ac:dyDescent="0.2">
      <c r="A17" s="355"/>
      <c r="B17" s="355"/>
      <c r="C17" s="355"/>
      <c r="D17" s="355"/>
      <c r="E17" s="355"/>
      <c r="F17" s="355"/>
      <c r="G17" s="355"/>
      <c r="H17" s="355"/>
      <c r="I17" s="355"/>
      <c r="J17" s="355"/>
      <c r="K17" s="355"/>
      <c r="L17" s="355"/>
      <c r="M17" s="355"/>
      <c r="N17" s="355"/>
      <c r="O17" s="355"/>
      <c r="P17" s="355"/>
      <c r="Q17" s="355"/>
      <c r="R17" s="355"/>
      <c r="S17" s="355"/>
      <c r="T17" s="355"/>
      <c r="U17" s="355"/>
      <c r="V17" s="355"/>
      <c r="W17" s="355"/>
      <c r="X17" s="24"/>
      <c r="Y17" s="366"/>
      <c r="Z17" s="366"/>
      <c r="AA17" s="366"/>
      <c r="AB17" s="366"/>
      <c r="AC17" s="366"/>
      <c r="AD17" s="366"/>
      <c r="AE17" s="366"/>
      <c r="AF17" s="366"/>
      <c r="AG17" s="366"/>
      <c r="AH17" s="366"/>
      <c r="AI17" s="366"/>
      <c r="AJ17" s="366"/>
      <c r="AK17" s="366"/>
      <c r="AL17" s="366"/>
      <c r="AM17" s="366"/>
      <c r="AN17" s="366"/>
      <c r="AO17" s="366"/>
      <c r="AP17" s="366"/>
      <c r="AQ17" s="366"/>
      <c r="AR17" s="366"/>
      <c r="AS17" s="366"/>
      <c r="AT17" s="354"/>
    </row>
    <row r="18" spans="1:46" ht="3.75" customHeight="1" x14ac:dyDescent="0.15">
      <c r="A18" s="356"/>
      <c r="B18" s="357"/>
      <c r="C18" s="358"/>
      <c r="D18" s="358"/>
      <c r="E18" s="358"/>
      <c r="F18" s="358"/>
      <c r="G18" s="358"/>
      <c r="H18" s="359"/>
      <c r="I18" s="359"/>
      <c r="J18" s="358"/>
      <c r="K18" s="358"/>
      <c r="L18" s="358"/>
      <c r="M18" s="358"/>
      <c r="N18" s="358"/>
      <c r="O18" s="359"/>
      <c r="P18" s="359"/>
      <c r="Q18" s="359"/>
      <c r="R18" s="359"/>
      <c r="S18" s="359"/>
      <c r="T18" s="359"/>
      <c r="U18" s="358"/>
      <c r="V18" s="358"/>
      <c r="W18" s="358"/>
    </row>
    <row r="19" spans="1:46" ht="19.5" customHeight="1" x14ac:dyDescent="0.2">
      <c r="A19" s="360"/>
      <c r="B19" s="357"/>
      <c r="C19" s="358"/>
      <c r="D19" s="358"/>
      <c r="E19" s="358"/>
      <c r="F19" s="358"/>
      <c r="G19" s="358"/>
      <c r="H19" s="359"/>
      <c r="I19" s="359"/>
      <c r="J19" s="358"/>
      <c r="K19" s="358"/>
      <c r="L19" s="358"/>
      <c r="M19" s="358"/>
      <c r="N19" s="358"/>
      <c r="O19" s="359"/>
      <c r="P19" s="359"/>
      <c r="Q19" s="359"/>
      <c r="R19" s="359"/>
      <c r="S19" s="359"/>
      <c r="T19" s="359"/>
      <c r="U19" s="358"/>
      <c r="V19" s="358"/>
      <c r="W19" s="358"/>
    </row>
    <row r="20" spans="1:46" ht="19.5" customHeight="1" x14ac:dyDescent="0.15">
      <c r="A20" s="361"/>
      <c r="B20" s="361"/>
      <c r="C20" s="361"/>
      <c r="D20" s="361"/>
      <c r="E20" s="361"/>
      <c r="F20" s="361"/>
      <c r="G20" s="361"/>
      <c r="H20" s="361"/>
      <c r="I20" s="361"/>
      <c r="J20" s="361"/>
      <c r="K20" s="361"/>
      <c r="L20" s="361"/>
      <c r="M20" s="361"/>
      <c r="N20" s="361"/>
      <c r="O20" s="361"/>
      <c r="P20" s="361"/>
      <c r="Q20" s="361"/>
      <c r="R20" s="361"/>
      <c r="S20" s="361"/>
      <c r="T20" s="361"/>
      <c r="U20" s="361"/>
      <c r="V20" s="361"/>
      <c r="W20" s="361"/>
    </row>
    <row r="21" spans="1:46" ht="19.5" customHeight="1" x14ac:dyDescent="0.15">
      <c r="A21" s="356"/>
      <c r="B21" s="362"/>
      <c r="C21" s="362"/>
      <c r="D21" s="362"/>
      <c r="E21" s="362"/>
      <c r="F21" s="362"/>
      <c r="G21" s="362"/>
      <c r="H21" s="362"/>
      <c r="I21" s="362"/>
      <c r="J21" s="363"/>
      <c r="K21" s="363"/>
      <c r="L21" s="363"/>
      <c r="M21" s="363"/>
      <c r="N21" s="363"/>
      <c r="O21" s="364"/>
      <c r="P21" s="364"/>
      <c r="Q21" s="364"/>
      <c r="R21" s="364"/>
      <c r="S21" s="364"/>
      <c r="T21" s="364"/>
      <c r="U21" s="364"/>
      <c r="V21" s="364"/>
      <c r="W21" s="364"/>
    </row>
    <row r="22" spans="1:46" ht="3.75" customHeight="1" x14ac:dyDescent="0.15"/>
    <row r="26" spans="1:46" ht="3.75" customHeight="1" x14ac:dyDescent="0.15"/>
  </sheetData>
  <sheetProtection password="CCC9" sheet="1"/>
  <mergeCells count="12">
    <mergeCell ref="C13:V13"/>
    <mergeCell ref="C14:V14"/>
    <mergeCell ref="A3:V3"/>
    <mergeCell ref="A10:B16"/>
    <mergeCell ref="X1:AJ2"/>
    <mergeCell ref="A5:V8"/>
    <mergeCell ref="Y9:AS11"/>
    <mergeCell ref="C11:V11"/>
    <mergeCell ref="C16:V16"/>
    <mergeCell ref="C10:V10"/>
    <mergeCell ref="C15:V15"/>
    <mergeCell ref="C12:V12"/>
  </mergeCells>
  <phoneticPr fontId="2"/>
  <pageMargins left="0.43307086614173229" right="0.35433070866141736" top="0.39370078740157483" bottom="0.35433070866141736" header="0.31496062992125984" footer="0.39370078740157483"/>
  <pageSetup paperSize="9" scale="92" orientation="portrait" r:id="rId1"/>
  <headerFooter>
    <oddFooter>&amp;R&amp;9 2022年11月1日更新</oddFoot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DDD8AD-BC89-42C4-A81F-0C61D75D8761}">
  <sheetPr>
    <tabColor theme="3" tint="0.79998168889431442"/>
  </sheetPr>
  <dimension ref="A1:AW41"/>
  <sheetViews>
    <sheetView view="pageBreakPreview" zoomScaleNormal="100" zoomScaleSheetLayoutView="100" workbookViewId="0"/>
  </sheetViews>
  <sheetFormatPr defaultColWidth="4.625" defaultRowHeight="19.5" customHeight="1" x14ac:dyDescent="0.15"/>
  <cols>
    <col min="1" max="22" width="4.375" style="432" customWidth="1"/>
    <col min="23" max="23" width="2.375" style="432" customWidth="1"/>
    <col min="24" max="24" width="3.625" style="432" customWidth="1"/>
    <col min="25" max="25" width="4.625" style="454"/>
    <col min="26" max="16384" width="4.625" style="432"/>
  </cols>
  <sheetData>
    <row r="1" spans="1:49" ht="19.5" customHeight="1" x14ac:dyDescent="0.15">
      <c r="A1" s="6" t="s">
        <v>779</v>
      </c>
      <c r="B1" s="4"/>
      <c r="C1" s="4"/>
      <c r="D1" s="4"/>
      <c r="E1" s="5"/>
      <c r="F1" s="5"/>
      <c r="G1" s="5"/>
      <c r="H1" s="5"/>
      <c r="I1" s="5"/>
      <c r="J1" s="5"/>
      <c r="K1" s="5"/>
      <c r="L1" s="5"/>
      <c r="M1" s="5"/>
      <c r="N1" s="5"/>
      <c r="O1" s="5"/>
      <c r="P1" s="5"/>
      <c r="Q1" s="5"/>
      <c r="R1" s="5"/>
      <c r="S1" s="5"/>
      <c r="T1" s="5"/>
      <c r="U1" s="5"/>
      <c r="V1" s="5"/>
      <c r="W1" s="5"/>
      <c r="X1" s="968"/>
      <c r="Y1" s="968"/>
      <c r="Z1" s="968"/>
      <c r="AA1" s="968"/>
      <c r="AB1" s="968"/>
      <c r="AC1" s="968"/>
      <c r="AD1" s="968"/>
      <c r="AE1" s="968"/>
      <c r="AF1" s="968"/>
      <c r="AG1" s="968"/>
      <c r="AH1" s="968"/>
      <c r="AI1" s="968"/>
      <c r="AJ1" s="968"/>
      <c r="AK1" s="433"/>
      <c r="AL1" s="433"/>
      <c r="AM1" s="433"/>
      <c r="AN1" s="433"/>
      <c r="AO1" s="433"/>
      <c r="AP1" s="433"/>
      <c r="AQ1" s="433"/>
      <c r="AR1" s="433"/>
      <c r="AS1" s="433"/>
      <c r="AT1" s="433"/>
    </row>
    <row r="2" spans="1:49" ht="4.5" customHeight="1" x14ac:dyDescent="0.15">
      <c r="A2" s="5"/>
      <c r="B2" s="5"/>
      <c r="C2" s="5"/>
      <c r="D2" s="5"/>
      <c r="E2" s="5"/>
      <c r="F2" s="5"/>
      <c r="G2" s="5"/>
      <c r="H2" s="5"/>
      <c r="I2" s="5"/>
      <c r="J2" s="5"/>
      <c r="K2" s="5"/>
      <c r="L2" s="5"/>
      <c r="M2" s="5"/>
      <c r="N2" s="5"/>
      <c r="O2" s="5"/>
      <c r="P2" s="5"/>
      <c r="Q2" s="5"/>
      <c r="R2" s="5"/>
      <c r="S2" s="5"/>
      <c r="T2" s="5"/>
      <c r="U2" s="5"/>
      <c r="V2" s="5"/>
      <c r="W2" s="5"/>
      <c r="X2" s="968"/>
      <c r="Y2" s="968"/>
      <c r="Z2" s="968"/>
      <c r="AA2" s="968"/>
      <c r="AB2" s="968"/>
      <c r="AC2" s="968"/>
      <c r="AD2" s="968"/>
      <c r="AE2" s="968"/>
      <c r="AF2" s="968"/>
      <c r="AG2" s="968"/>
      <c r="AH2" s="968"/>
      <c r="AI2" s="968"/>
      <c r="AJ2" s="968"/>
      <c r="AK2" s="434"/>
      <c r="AL2" s="434"/>
      <c r="AM2" s="435"/>
      <c r="AN2" s="435"/>
      <c r="AO2" s="435"/>
      <c r="AP2" s="435"/>
      <c r="AQ2" s="436"/>
      <c r="AR2" s="436"/>
      <c r="AS2" s="436"/>
      <c r="AT2" s="433"/>
    </row>
    <row r="3" spans="1:49" ht="19.5" customHeight="1" x14ac:dyDescent="0.15">
      <c r="A3" s="964" t="s">
        <v>896</v>
      </c>
      <c r="B3" s="964"/>
      <c r="C3" s="964"/>
      <c r="D3" s="964"/>
      <c r="E3" s="964"/>
      <c r="F3" s="964"/>
      <c r="G3" s="964"/>
      <c r="H3" s="964"/>
      <c r="I3" s="964"/>
      <c r="J3" s="964"/>
      <c r="K3" s="964"/>
      <c r="L3" s="964"/>
      <c r="M3" s="964"/>
      <c r="N3" s="964"/>
      <c r="O3" s="964"/>
      <c r="P3" s="964"/>
      <c r="Q3" s="964"/>
      <c r="R3" s="964"/>
      <c r="S3" s="964"/>
      <c r="T3" s="964"/>
      <c r="U3" s="964"/>
      <c r="V3" s="964"/>
      <c r="W3" s="5"/>
      <c r="X3" s="437"/>
      <c r="Y3" s="438"/>
      <c r="Z3" s="439"/>
      <c r="AA3" s="440"/>
      <c r="AB3" s="440"/>
      <c r="AC3" s="440"/>
      <c r="AD3" s="440"/>
      <c r="AE3" s="440"/>
      <c r="AF3" s="437"/>
      <c r="AG3" s="437"/>
      <c r="AH3" s="437"/>
      <c r="AI3" s="437"/>
      <c r="AJ3" s="437"/>
      <c r="AK3" s="437"/>
      <c r="AL3" s="437"/>
      <c r="AM3" s="437"/>
      <c r="AN3" s="437"/>
      <c r="AO3" s="437"/>
      <c r="AP3" s="437"/>
      <c r="AQ3" s="437"/>
      <c r="AR3" s="437"/>
      <c r="AS3" s="437"/>
      <c r="AT3" s="433"/>
    </row>
    <row r="4" spans="1:49" ht="19.5" customHeight="1" x14ac:dyDescent="0.15">
      <c r="A4" s="5"/>
      <c r="B4" s="5"/>
      <c r="C4" s="5"/>
      <c r="D4" s="5"/>
      <c r="E4" s="5"/>
      <c r="F4" s="5"/>
      <c r="G4" s="5"/>
      <c r="H4" s="5"/>
      <c r="I4" s="5"/>
      <c r="J4" s="5"/>
      <c r="K4" s="5"/>
      <c r="L4" s="5"/>
      <c r="M4" s="5"/>
      <c r="N4" s="5"/>
      <c r="O4" s="5"/>
      <c r="P4" s="5"/>
      <c r="Q4" s="5"/>
      <c r="R4" s="5"/>
      <c r="S4" s="5"/>
      <c r="T4" s="5"/>
      <c r="U4" s="5"/>
      <c r="V4" s="340"/>
      <c r="W4" s="5"/>
      <c r="X4" s="437"/>
      <c r="Y4" s="441"/>
      <c r="Z4" s="437"/>
      <c r="AA4" s="437"/>
      <c r="AB4" s="437"/>
      <c r="AC4" s="433"/>
      <c r="AD4" s="433"/>
      <c r="AE4" s="435"/>
      <c r="AF4" s="437"/>
      <c r="AG4" s="437"/>
      <c r="AH4" s="437"/>
      <c r="AI4" s="437"/>
      <c r="AJ4" s="437"/>
      <c r="AK4" s="437"/>
      <c r="AL4" s="437"/>
      <c r="AM4" s="437"/>
      <c r="AN4" s="437"/>
      <c r="AO4" s="437"/>
      <c r="AP4" s="437"/>
      <c r="AQ4" s="437"/>
      <c r="AR4" s="437"/>
      <c r="AS4" s="437"/>
      <c r="AT4" s="437"/>
    </row>
    <row r="5" spans="1:49" s="395" customFormat="1" ht="19.5" customHeight="1" thickBot="1" x14ac:dyDescent="0.2">
      <c r="A5" s="6"/>
      <c r="B5" s="342"/>
      <c r="C5" s="342"/>
      <c r="D5" s="342"/>
      <c r="E5" s="341"/>
      <c r="F5" s="320"/>
      <c r="G5" s="320"/>
      <c r="H5" s="320"/>
      <c r="I5" s="343"/>
      <c r="J5" s="23"/>
      <c r="K5" s="344"/>
      <c r="L5" s="345"/>
      <c r="M5" s="346"/>
      <c r="N5" s="346"/>
      <c r="O5" s="346"/>
      <c r="P5" s="346"/>
      <c r="Q5" s="346"/>
      <c r="R5" s="346"/>
      <c r="S5" s="346"/>
      <c r="T5" s="346"/>
      <c r="U5" s="347"/>
      <c r="V5" s="347"/>
      <c r="W5" s="463"/>
      <c r="X5" s="442"/>
      <c r="Y5" s="443" t="s">
        <v>894</v>
      </c>
      <c r="Z5" s="442"/>
      <c r="AA5" s="442"/>
      <c r="AB5" s="442"/>
      <c r="AC5" s="442"/>
      <c r="AD5" s="437"/>
      <c r="AE5" s="437"/>
      <c r="AF5" s="437"/>
      <c r="AG5" s="437"/>
      <c r="AH5" s="437"/>
      <c r="AI5" s="437"/>
      <c r="AJ5" s="437"/>
      <c r="AK5" s="437"/>
      <c r="AL5" s="437"/>
      <c r="AM5" s="437"/>
      <c r="AN5" s="437"/>
      <c r="AO5" s="437"/>
      <c r="AP5" s="437"/>
      <c r="AQ5" s="437"/>
      <c r="AR5" s="437"/>
      <c r="AS5" s="437"/>
      <c r="AT5" s="437"/>
      <c r="AU5" s="432"/>
      <c r="AV5" s="432"/>
      <c r="AW5" s="432"/>
    </row>
    <row r="6" spans="1:49" s="395" customFormat="1" ht="23.25" customHeight="1" thickBot="1" x14ac:dyDescent="0.2">
      <c r="A6" s="969" t="s">
        <v>865</v>
      </c>
      <c r="B6" s="970"/>
      <c r="C6" s="464"/>
      <c r="D6" s="464"/>
      <c r="E6" s="465"/>
      <c r="F6" s="466"/>
      <c r="G6" s="464"/>
      <c r="H6" s="464"/>
      <c r="I6" s="465"/>
      <c r="J6" s="466"/>
      <c r="K6" s="466"/>
      <c r="L6" s="467"/>
      <c r="M6" s="468"/>
      <c r="N6" s="469"/>
      <c r="O6" s="469"/>
      <c r="P6" s="469"/>
      <c r="Q6" s="469"/>
      <c r="R6" s="469"/>
      <c r="S6" s="469"/>
      <c r="T6" s="470"/>
      <c r="U6" s="347"/>
      <c r="V6" s="347"/>
      <c r="W6" s="5"/>
      <c r="X6" s="442"/>
      <c r="Y6" s="442"/>
      <c r="Z6" s="442"/>
      <c r="AA6" s="442"/>
      <c r="AB6" s="442"/>
      <c r="AC6" s="442"/>
      <c r="AD6" s="437"/>
      <c r="AE6" s="437"/>
      <c r="AF6" s="437"/>
      <c r="AG6" s="437"/>
      <c r="AH6" s="437"/>
      <c r="AI6" s="437"/>
      <c r="AJ6" s="437"/>
      <c r="AK6" s="437"/>
      <c r="AL6" s="437"/>
      <c r="AM6" s="437"/>
      <c r="AN6" s="437"/>
      <c r="AO6" s="437"/>
      <c r="AP6" s="437"/>
      <c r="AQ6" s="437"/>
      <c r="AR6" s="437"/>
      <c r="AS6" s="437"/>
      <c r="AT6" s="437"/>
      <c r="AU6" s="432"/>
      <c r="AV6" s="432"/>
      <c r="AW6" s="432"/>
    </row>
    <row r="7" spans="1:49" s="395" customFormat="1" ht="19.5" customHeight="1" x14ac:dyDescent="0.15">
      <c r="A7" s="706" t="s">
        <v>866</v>
      </c>
      <c r="B7" s="708"/>
      <c r="C7" s="471"/>
      <c r="D7" s="3"/>
      <c r="E7" s="3"/>
      <c r="F7" s="3"/>
      <c r="G7" s="3"/>
      <c r="H7" s="3"/>
      <c r="I7" s="3"/>
      <c r="J7" s="3"/>
      <c r="K7" s="5"/>
      <c r="L7" s="5"/>
      <c r="M7" s="333" t="s">
        <v>867</v>
      </c>
      <c r="N7" s="971"/>
      <c r="O7" s="971"/>
      <c r="P7" s="971"/>
      <c r="Q7" s="462" t="str">
        <f>IF(海投申込書!L58=0,"",海投申込書!L58)</f>
        <v>USD</v>
      </c>
      <c r="R7" s="463" t="s">
        <v>868</v>
      </c>
      <c r="S7" s="463"/>
      <c r="T7" s="5"/>
      <c r="U7" s="472" t="b">
        <v>1</v>
      </c>
      <c r="V7" s="473" t="b">
        <v>0</v>
      </c>
      <c r="W7" s="5"/>
      <c r="X7" s="437"/>
      <c r="Y7" s="972" t="s">
        <v>898</v>
      </c>
      <c r="Z7" s="972"/>
      <c r="AA7" s="972"/>
      <c r="AB7" s="972"/>
      <c r="AC7" s="972"/>
      <c r="AD7" s="972"/>
      <c r="AE7" s="972"/>
      <c r="AF7" s="972"/>
      <c r="AG7" s="972"/>
      <c r="AH7" s="972"/>
      <c r="AI7" s="972"/>
      <c r="AJ7" s="972"/>
      <c r="AK7" s="972"/>
      <c r="AL7" s="972"/>
      <c r="AM7" s="972"/>
      <c r="AN7" s="972"/>
      <c r="AO7" s="972"/>
      <c r="AP7" s="972"/>
      <c r="AQ7" s="972"/>
      <c r="AR7" s="972"/>
      <c r="AS7" s="972"/>
      <c r="AT7" s="444"/>
      <c r="AU7" s="432"/>
      <c r="AV7" s="432"/>
      <c r="AW7" s="432"/>
    </row>
    <row r="8" spans="1:49" s="395" customFormat="1" ht="19.5" customHeight="1" x14ac:dyDescent="0.15">
      <c r="A8" s="706"/>
      <c r="B8" s="708"/>
      <c r="C8" s="471"/>
      <c r="D8" s="3"/>
      <c r="E8" s="3"/>
      <c r="F8" s="3"/>
      <c r="G8" s="3"/>
      <c r="H8" s="3"/>
      <c r="I8" s="3"/>
      <c r="J8" s="3"/>
      <c r="K8" s="5"/>
      <c r="L8" s="5"/>
      <c r="M8" s="333" t="s">
        <v>895</v>
      </c>
      <c r="N8" s="971"/>
      <c r="O8" s="971"/>
      <c r="P8" s="971"/>
      <c r="Q8" s="462" t="str">
        <f>IF(海投申込書!L58=0,"",海投申込書!L58)</f>
        <v>USD</v>
      </c>
      <c r="R8" s="463" t="s">
        <v>869</v>
      </c>
      <c r="S8" s="463"/>
      <c r="T8" s="5"/>
      <c r="U8" s="3"/>
      <c r="V8" s="474"/>
      <c r="W8" s="5"/>
      <c r="X8" s="437"/>
      <c r="Y8" s="972"/>
      <c r="Z8" s="972"/>
      <c r="AA8" s="972"/>
      <c r="AB8" s="972"/>
      <c r="AC8" s="972"/>
      <c r="AD8" s="972"/>
      <c r="AE8" s="972"/>
      <c r="AF8" s="972"/>
      <c r="AG8" s="972"/>
      <c r="AH8" s="972"/>
      <c r="AI8" s="972"/>
      <c r="AJ8" s="972"/>
      <c r="AK8" s="972"/>
      <c r="AL8" s="972"/>
      <c r="AM8" s="972"/>
      <c r="AN8" s="972"/>
      <c r="AO8" s="972"/>
      <c r="AP8" s="972"/>
      <c r="AQ8" s="972"/>
      <c r="AR8" s="972"/>
      <c r="AS8" s="972"/>
      <c r="AT8" s="444"/>
      <c r="AU8" s="432"/>
      <c r="AV8" s="432"/>
      <c r="AW8" s="432"/>
    </row>
    <row r="9" spans="1:49" s="395" customFormat="1" ht="14.25" customHeight="1" x14ac:dyDescent="0.15">
      <c r="A9" s="706"/>
      <c r="B9" s="708"/>
      <c r="C9" s="471"/>
      <c r="D9" s="3"/>
      <c r="E9" s="3"/>
      <c r="F9" s="3"/>
      <c r="G9" s="3"/>
      <c r="H9" s="3"/>
      <c r="I9" s="3"/>
      <c r="J9" s="3"/>
      <c r="K9" s="333"/>
      <c r="L9" s="333"/>
      <c r="M9" s="333"/>
      <c r="N9" s="333"/>
      <c r="O9" s="462"/>
      <c r="P9" s="5"/>
      <c r="Q9" s="5"/>
      <c r="R9" s="5"/>
      <c r="S9" s="5"/>
      <c r="T9" s="3"/>
      <c r="U9" s="3"/>
      <c r="V9" s="474"/>
      <c r="W9" s="5"/>
      <c r="X9" s="437"/>
      <c r="Y9" s="972"/>
      <c r="Z9" s="972"/>
      <c r="AA9" s="972"/>
      <c r="AB9" s="972"/>
      <c r="AC9" s="972"/>
      <c r="AD9" s="972"/>
      <c r="AE9" s="972"/>
      <c r="AF9" s="972"/>
      <c r="AG9" s="972"/>
      <c r="AH9" s="972"/>
      <c r="AI9" s="972"/>
      <c r="AJ9" s="972"/>
      <c r="AK9" s="972"/>
      <c r="AL9" s="972"/>
      <c r="AM9" s="972"/>
      <c r="AN9" s="972"/>
      <c r="AO9" s="972"/>
      <c r="AP9" s="972"/>
      <c r="AQ9" s="972"/>
      <c r="AR9" s="972"/>
      <c r="AS9" s="972"/>
      <c r="AT9" s="444"/>
      <c r="AU9" s="432"/>
      <c r="AV9" s="432"/>
      <c r="AW9" s="432"/>
    </row>
    <row r="10" spans="1:49" s="395" customFormat="1" ht="19.5" customHeight="1" x14ac:dyDescent="0.15">
      <c r="A10" s="976" t="s">
        <v>870</v>
      </c>
      <c r="B10" s="475" t="s">
        <v>871</v>
      </c>
      <c r="C10" s="475"/>
      <c r="D10" s="475"/>
      <c r="E10" s="475"/>
      <c r="F10" s="475"/>
      <c r="G10" s="475"/>
      <c r="H10" s="475"/>
      <c r="I10" s="475"/>
      <c r="J10" s="476"/>
      <c r="K10" s="477"/>
      <c r="L10" s="477"/>
      <c r="M10" s="477"/>
      <c r="N10" s="475"/>
      <c r="O10" s="475"/>
      <c r="P10" s="475"/>
      <c r="Q10" s="475"/>
      <c r="R10" s="982" t="s">
        <v>872</v>
      </c>
      <c r="S10" s="983"/>
      <c r="T10" s="983"/>
      <c r="U10" s="983"/>
      <c r="V10" s="984"/>
      <c r="W10" s="5"/>
      <c r="X10" s="437"/>
      <c r="Y10" s="445"/>
      <c r="Z10" s="445"/>
      <c r="AA10" s="445"/>
      <c r="AB10" s="445"/>
      <c r="AC10" s="445"/>
      <c r="AD10" s="445"/>
      <c r="AE10" s="445"/>
      <c r="AF10" s="445"/>
      <c r="AG10" s="445"/>
      <c r="AH10" s="445"/>
      <c r="AI10" s="445"/>
      <c r="AJ10" s="445"/>
      <c r="AK10" s="445"/>
      <c r="AL10" s="445"/>
      <c r="AM10" s="445"/>
      <c r="AN10" s="445"/>
      <c r="AO10" s="445"/>
      <c r="AP10" s="445"/>
      <c r="AQ10" s="445"/>
      <c r="AR10" s="445"/>
      <c r="AS10" s="445"/>
      <c r="AT10" s="444"/>
      <c r="AU10" s="432"/>
      <c r="AV10" s="432"/>
      <c r="AW10" s="432"/>
    </row>
    <row r="11" spans="1:49" s="395" customFormat="1" ht="19.5" customHeight="1" x14ac:dyDescent="0.15">
      <c r="A11" s="805"/>
      <c r="B11" s="478"/>
      <c r="C11" s="479" t="s">
        <v>873</v>
      </c>
      <c r="D11" s="480"/>
      <c r="E11" s="480"/>
      <c r="F11" s="480"/>
      <c r="G11" s="480"/>
      <c r="H11" s="480" t="s">
        <v>874</v>
      </c>
      <c r="I11" s="480"/>
      <c r="J11" s="480"/>
      <c r="K11" s="480"/>
      <c r="L11" s="480"/>
      <c r="M11" s="480"/>
      <c r="N11" s="480"/>
      <c r="O11" s="480"/>
      <c r="P11" s="481"/>
      <c r="Q11" s="481"/>
      <c r="R11" s="482"/>
      <c r="S11" s="483"/>
      <c r="T11" s="484"/>
      <c r="U11" s="484"/>
      <c r="V11" s="485"/>
      <c r="W11" s="5"/>
      <c r="X11" s="437"/>
      <c r="Y11" s="446"/>
      <c r="Z11" s="446"/>
      <c r="AA11" s="446"/>
      <c r="AB11" s="446"/>
      <c r="AC11" s="446"/>
      <c r="AD11" s="446"/>
      <c r="AE11" s="446"/>
      <c r="AF11" s="446"/>
      <c r="AG11" s="446"/>
      <c r="AH11" s="446"/>
      <c r="AI11" s="446"/>
      <c r="AJ11" s="446"/>
      <c r="AK11" s="446"/>
      <c r="AL11" s="446"/>
      <c r="AM11" s="446"/>
      <c r="AN11" s="446"/>
      <c r="AO11" s="446"/>
      <c r="AP11" s="446"/>
      <c r="AQ11" s="446"/>
      <c r="AR11" s="446"/>
      <c r="AS11" s="446"/>
      <c r="AT11" s="444"/>
      <c r="AU11" s="432"/>
      <c r="AV11" s="432"/>
      <c r="AW11" s="432"/>
    </row>
    <row r="12" spans="1:49" s="395" customFormat="1" ht="16.5" customHeight="1" x14ac:dyDescent="0.15">
      <c r="A12" s="805"/>
      <c r="B12" s="486"/>
      <c r="C12" s="980"/>
      <c r="D12" s="981"/>
      <c r="E12" s="981"/>
      <c r="F12" s="460" t="str">
        <f>+Q7</f>
        <v>USD</v>
      </c>
      <c r="G12" s="487" t="s">
        <v>633</v>
      </c>
      <c r="H12" s="988"/>
      <c r="I12" s="988"/>
      <c r="J12" s="988"/>
      <c r="K12" s="487" t="s">
        <v>19</v>
      </c>
      <c r="L12" s="487" t="s">
        <v>875</v>
      </c>
      <c r="M12" s="810">
        <f>ROUNDDOWN(C12*H12/100,2)</f>
        <v>0</v>
      </c>
      <c r="N12" s="810"/>
      <c r="O12" s="810"/>
      <c r="P12" s="460" t="str">
        <f>Q7</f>
        <v>USD</v>
      </c>
      <c r="Q12" s="488" t="s">
        <v>876</v>
      </c>
      <c r="R12" s="489"/>
      <c r="S12" s="5"/>
      <c r="T12" s="5"/>
      <c r="U12" s="5"/>
      <c r="V12" s="490"/>
      <c r="W12" s="5"/>
      <c r="X12" s="437"/>
      <c r="Y12" s="972" t="s">
        <v>903</v>
      </c>
      <c r="Z12" s="972"/>
      <c r="AA12" s="972"/>
      <c r="AB12" s="972"/>
      <c r="AC12" s="972"/>
      <c r="AD12" s="972"/>
      <c r="AE12" s="972"/>
      <c r="AF12" s="972"/>
      <c r="AG12" s="972"/>
      <c r="AH12" s="972"/>
      <c r="AI12" s="972"/>
      <c r="AJ12" s="972"/>
      <c r="AK12" s="972"/>
      <c r="AL12" s="972"/>
      <c r="AM12" s="972"/>
      <c r="AN12" s="972"/>
      <c r="AO12" s="972"/>
      <c r="AP12" s="972"/>
      <c r="AQ12" s="972"/>
      <c r="AR12" s="972"/>
      <c r="AS12" s="972"/>
      <c r="AT12" s="444"/>
      <c r="AU12" s="432"/>
      <c r="AV12" s="432"/>
      <c r="AW12" s="432"/>
    </row>
    <row r="13" spans="1:49" s="395" customFormat="1" ht="19.5" customHeight="1" x14ac:dyDescent="0.15">
      <c r="A13" s="805"/>
      <c r="B13" s="491"/>
      <c r="C13" s="492"/>
      <c r="D13" s="493"/>
      <c r="E13" s="493"/>
      <c r="F13" s="494"/>
      <c r="G13" s="494"/>
      <c r="H13" s="493"/>
      <c r="I13" s="493"/>
      <c r="J13" s="493"/>
      <c r="K13" s="494"/>
      <c r="L13" s="494"/>
      <c r="M13" s="493"/>
      <c r="N13" s="493"/>
      <c r="O13" s="493"/>
      <c r="P13" s="494"/>
      <c r="Q13" s="495"/>
      <c r="R13" s="496"/>
      <c r="S13" s="497"/>
      <c r="T13" s="497"/>
      <c r="U13" s="497"/>
      <c r="V13" s="498"/>
      <c r="W13" s="5"/>
      <c r="X13" s="437"/>
      <c r="Y13" s="972"/>
      <c r="Z13" s="972"/>
      <c r="AA13" s="972"/>
      <c r="AB13" s="972"/>
      <c r="AC13" s="972"/>
      <c r="AD13" s="972"/>
      <c r="AE13" s="972"/>
      <c r="AF13" s="972"/>
      <c r="AG13" s="972"/>
      <c r="AH13" s="972"/>
      <c r="AI13" s="972"/>
      <c r="AJ13" s="972"/>
      <c r="AK13" s="972"/>
      <c r="AL13" s="972"/>
      <c r="AM13" s="972"/>
      <c r="AN13" s="972"/>
      <c r="AO13" s="972"/>
      <c r="AP13" s="972"/>
      <c r="AQ13" s="972"/>
      <c r="AR13" s="972"/>
      <c r="AS13" s="972"/>
      <c r="AT13" s="447"/>
      <c r="AU13" s="432"/>
      <c r="AV13" s="432"/>
      <c r="AW13" s="432"/>
    </row>
    <row r="14" spans="1:49" s="395" customFormat="1" ht="19.5" customHeight="1" x14ac:dyDescent="0.15">
      <c r="A14" s="805"/>
      <c r="B14" s="499" t="s">
        <v>877</v>
      </c>
      <c r="C14" s="499"/>
      <c r="D14" s="499"/>
      <c r="E14" s="500"/>
      <c r="F14" s="501"/>
      <c r="G14" s="501"/>
      <c r="H14" s="501"/>
      <c r="I14" s="501"/>
      <c r="J14" s="501"/>
      <c r="K14" s="501"/>
      <c r="L14" s="501"/>
      <c r="M14" s="501"/>
      <c r="N14" s="501"/>
      <c r="O14" s="501"/>
      <c r="P14" s="501"/>
      <c r="Q14" s="502"/>
      <c r="R14" s="973" t="s">
        <v>872</v>
      </c>
      <c r="S14" s="974"/>
      <c r="T14" s="974"/>
      <c r="U14" s="974"/>
      <c r="V14" s="975"/>
      <c r="W14" s="5"/>
      <c r="X14" s="437"/>
      <c r="Y14" s="972"/>
      <c r="Z14" s="972"/>
      <c r="AA14" s="972"/>
      <c r="AB14" s="972"/>
      <c r="AC14" s="972"/>
      <c r="AD14" s="972"/>
      <c r="AE14" s="972"/>
      <c r="AF14" s="972"/>
      <c r="AG14" s="972"/>
      <c r="AH14" s="972"/>
      <c r="AI14" s="972"/>
      <c r="AJ14" s="972"/>
      <c r="AK14" s="972"/>
      <c r="AL14" s="972"/>
      <c r="AM14" s="972"/>
      <c r="AN14" s="972"/>
      <c r="AO14" s="972"/>
      <c r="AP14" s="972"/>
      <c r="AQ14" s="972"/>
      <c r="AR14" s="972"/>
      <c r="AS14" s="972"/>
      <c r="AT14" s="447"/>
      <c r="AU14" s="432"/>
      <c r="AV14" s="432"/>
      <c r="AW14" s="432"/>
    </row>
    <row r="15" spans="1:49" s="395" customFormat="1" ht="19.5" customHeight="1" x14ac:dyDescent="0.15">
      <c r="A15" s="805"/>
      <c r="B15" s="478"/>
      <c r="C15" s="479" t="s">
        <v>873</v>
      </c>
      <c r="D15" s="480"/>
      <c r="E15" s="480"/>
      <c r="F15" s="480"/>
      <c r="G15" s="503"/>
      <c r="H15" s="480" t="s">
        <v>878</v>
      </c>
      <c r="I15" s="480"/>
      <c r="J15" s="480"/>
      <c r="K15" s="480"/>
      <c r="L15" s="503"/>
      <c r="M15" s="480"/>
      <c r="N15" s="480"/>
      <c r="O15" s="480"/>
      <c r="P15" s="481"/>
      <c r="Q15" s="504"/>
      <c r="R15" s="482"/>
      <c r="S15" s="483"/>
      <c r="T15" s="484"/>
      <c r="U15" s="484"/>
      <c r="V15" s="485"/>
      <c r="W15" s="5"/>
      <c r="X15" s="437"/>
      <c r="Y15" s="972"/>
      <c r="Z15" s="972"/>
      <c r="AA15" s="972"/>
      <c r="AB15" s="972"/>
      <c r="AC15" s="972"/>
      <c r="AD15" s="972"/>
      <c r="AE15" s="972"/>
      <c r="AF15" s="972"/>
      <c r="AG15" s="972"/>
      <c r="AH15" s="972"/>
      <c r="AI15" s="972"/>
      <c r="AJ15" s="972"/>
      <c r="AK15" s="972"/>
      <c r="AL15" s="972"/>
      <c r="AM15" s="972"/>
      <c r="AN15" s="972"/>
      <c r="AO15" s="972"/>
      <c r="AP15" s="972"/>
      <c r="AQ15" s="972"/>
      <c r="AR15" s="972"/>
      <c r="AS15" s="972"/>
      <c r="AT15" s="447"/>
      <c r="AU15" s="432"/>
      <c r="AV15" s="432"/>
      <c r="AW15" s="432"/>
    </row>
    <row r="16" spans="1:49" s="395" customFormat="1" ht="19.5" customHeight="1" x14ac:dyDescent="0.15">
      <c r="A16" s="805"/>
      <c r="B16" s="478"/>
      <c r="C16" s="985">
        <f>+C12</f>
        <v>0</v>
      </c>
      <c r="D16" s="810"/>
      <c r="E16" s="810"/>
      <c r="F16" s="460" t="str">
        <f>+Q7</f>
        <v>USD</v>
      </c>
      <c r="G16" s="461" t="s">
        <v>879</v>
      </c>
      <c r="H16" s="810">
        <f>+N8</f>
        <v>0</v>
      </c>
      <c r="I16" s="810"/>
      <c r="J16" s="810"/>
      <c r="K16" s="460" t="str">
        <f>+Q7</f>
        <v>USD</v>
      </c>
      <c r="L16" s="461" t="s">
        <v>875</v>
      </c>
      <c r="M16" s="810">
        <f>ROUNDDOWN(C16+H16,2)</f>
        <v>0</v>
      </c>
      <c r="N16" s="810"/>
      <c r="O16" s="810"/>
      <c r="P16" s="460" t="str">
        <f>+Q7</f>
        <v>USD</v>
      </c>
      <c r="Q16" s="505" t="s">
        <v>880</v>
      </c>
      <c r="R16" s="489"/>
      <c r="S16" s="5"/>
      <c r="T16" s="5"/>
      <c r="U16" s="5"/>
      <c r="V16" s="490"/>
      <c r="W16" s="5"/>
      <c r="X16" s="437"/>
      <c r="Y16" s="972"/>
      <c r="Z16" s="972"/>
      <c r="AA16" s="972"/>
      <c r="AB16" s="972"/>
      <c r="AC16" s="972"/>
      <c r="AD16" s="972"/>
      <c r="AE16" s="972"/>
      <c r="AF16" s="972"/>
      <c r="AG16" s="972"/>
      <c r="AH16" s="972"/>
      <c r="AI16" s="972"/>
      <c r="AJ16" s="972"/>
      <c r="AK16" s="972"/>
      <c r="AL16" s="972"/>
      <c r="AM16" s="972"/>
      <c r="AN16" s="972"/>
      <c r="AO16" s="972"/>
      <c r="AP16" s="972"/>
      <c r="AQ16" s="972"/>
      <c r="AR16" s="972"/>
      <c r="AS16" s="972"/>
      <c r="AT16" s="447"/>
      <c r="AU16" s="432"/>
      <c r="AV16" s="432"/>
      <c r="AW16" s="432"/>
    </row>
    <row r="17" spans="1:49" s="395" customFormat="1" ht="19.5" customHeight="1" x14ac:dyDescent="0.15">
      <c r="A17" s="805"/>
      <c r="B17" s="506"/>
      <c r="C17" s="492"/>
      <c r="D17" s="493"/>
      <c r="E17" s="493"/>
      <c r="F17" s="494"/>
      <c r="G17" s="507"/>
      <c r="H17" s="493"/>
      <c r="I17" s="493"/>
      <c r="J17" s="493"/>
      <c r="K17" s="494"/>
      <c r="L17" s="507"/>
      <c r="M17" s="493"/>
      <c r="N17" s="493"/>
      <c r="O17" s="493"/>
      <c r="P17" s="494"/>
      <c r="Q17" s="508"/>
      <c r="R17" s="496"/>
      <c r="S17" s="497"/>
      <c r="T17" s="497"/>
      <c r="U17" s="497"/>
      <c r="V17" s="498"/>
      <c r="W17" s="5"/>
      <c r="X17" s="437"/>
      <c r="Y17" s="972"/>
      <c r="Z17" s="972"/>
      <c r="AA17" s="972"/>
      <c r="AB17" s="972"/>
      <c r="AC17" s="972"/>
      <c r="AD17" s="972"/>
      <c r="AE17" s="972"/>
      <c r="AF17" s="972"/>
      <c r="AG17" s="972"/>
      <c r="AH17" s="972"/>
      <c r="AI17" s="972"/>
      <c r="AJ17" s="972"/>
      <c r="AK17" s="972"/>
      <c r="AL17" s="972"/>
      <c r="AM17" s="972"/>
      <c r="AN17" s="972"/>
      <c r="AO17" s="972"/>
      <c r="AP17" s="972"/>
      <c r="AQ17" s="972"/>
      <c r="AR17" s="972"/>
      <c r="AS17" s="972"/>
      <c r="AT17" s="447"/>
      <c r="AU17" s="432"/>
      <c r="AV17" s="432"/>
      <c r="AW17" s="432"/>
    </row>
    <row r="18" spans="1:49" s="395" customFormat="1" ht="19.5" customHeight="1" x14ac:dyDescent="0.15">
      <c r="A18" s="805"/>
      <c r="B18" s="499" t="s">
        <v>881</v>
      </c>
      <c r="C18" s="499"/>
      <c r="D18" s="499"/>
      <c r="E18" s="499"/>
      <c r="F18" s="509"/>
      <c r="G18" s="509"/>
      <c r="H18" s="509"/>
      <c r="I18" s="509"/>
      <c r="J18" s="509"/>
      <c r="K18" s="499"/>
      <c r="L18" s="499"/>
      <c r="M18" s="499"/>
      <c r="N18" s="499"/>
      <c r="O18" s="509"/>
      <c r="P18" s="501"/>
      <c r="Q18" s="502"/>
      <c r="R18" s="973" t="s">
        <v>872</v>
      </c>
      <c r="S18" s="974"/>
      <c r="T18" s="974"/>
      <c r="U18" s="974"/>
      <c r="V18" s="975"/>
      <c r="W18" s="5"/>
      <c r="X18" s="437"/>
      <c r="Y18" s="972"/>
      <c r="Z18" s="972"/>
      <c r="AA18" s="972"/>
      <c r="AB18" s="972"/>
      <c r="AC18" s="972"/>
      <c r="AD18" s="972"/>
      <c r="AE18" s="972"/>
      <c r="AF18" s="972"/>
      <c r="AG18" s="972"/>
      <c r="AH18" s="972"/>
      <c r="AI18" s="972"/>
      <c r="AJ18" s="972"/>
      <c r="AK18" s="972"/>
      <c r="AL18" s="972"/>
      <c r="AM18" s="972"/>
      <c r="AN18" s="972"/>
      <c r="AO18" s="972"/>
      <c r="AP18" s="972"/>
      <c r="AQ18" s="972"/>
      <c r="AR18" s="972"/>
      <c r="AS18" s="972"/>
      <c r="AT18" s="447"/>
      <c r="AU18" s="432"/>
      <c r="AV18" s="432"/>
      <c r="AW18" s="432"/>
    </row>
    <row r="19" spans="1:49" s="395" customFormat="1" ht="12.75" customHeight="1" x14ac:dyDescent="0.15">
      <c r="A19" s="805"/>
      <c r="B19" s="478"/>
      <c r="C19" s="479" t="s">
        <v>882</v>
      </c>
      <c r="D19" s="480"/>
      <c r="E19" s="480"/>
      <c r="F19" s="480"/>
      <c r="G19" s="503"/>
      <c r="H19" s="480" t="s">
        <v>883</v>
      </c>
      <c r="I19" s="510"/>
      <c r="J19" s="480"/>
      <c r="K19" s="480"/>
      <c r="L19" s="503"/>
      <c r="M19" s="480"/>
      <c r="N19" s="480"/>
      <c r="O19" s="480"/>
      <c r="P19" s="480"/>
      <c r="Q19" s="511"/>
      <c r="R19" s="482"/>
      <c r="S19" s="483"/>
      <c r="T19" s="484"/>
      <c r="U19" s="484"/>
      <c r="V19" s="485"/>
      <c r="W19" s="5"/>
      <c r="X19" s="437"/>
      <c r="Y19" s="972"/>
      <c r="Z19" s="972"/>
      <c r="AA19" s="972"/>
      <c r="AB19" s="972"/>
      <c r="AC19" s="972"/>
      <c r="AD19" s="972"/>
      <c r="AE19" s="972"/>
      <c r="AF19" s="972"/>
      <c r="AG19" s="972"/>
      <c r="AH19" s="972"/>
      <c r="AI19" s="972"/>
      <c r="AJ19" s="972"/>
      <c r="AK19" s="972"/>
      <c r="AL19" s="972"/>
      <c r="AM19" s="972"/>
      <c r="AN19" s="972"/>
      <c r="AO19" s="972"/>
      <c r="AP19" s="972"/>
      <c r="AQ19" s="972"/>
      <c r="AR19" s="972"/>
      <c r="AS19" s="972"/>
      <c r="AT19" s="447"/>
      <c r="AU19" s="432"/>
      <c r="AV19" s="432"/>
      <c r="AW19" s="432"/>
    </row>
    <row r="20" spans="1:49" s="395" customFormat="1" ht="19.5" customHeight="1" x14ac:dyDescent="0.15">
      <c r="A20" s="805"/>
      <c r="B20" s="478"/>
      <c r="C20" s="985">
        <f>+M16</f>
        <v>0</v>
      </c>
      <c r="D20" s="810"/>
      <c r="E20" s="810"/>
      <c r="F20" s="460" t="str">
        <f>+Q7</f>
        <v>USD</v>
      </c>
      <c r="G20" s="461" t="s">
        <v>633</v>
      </c>
      <c r="H20" s="987" t="str">
        <f>+海投申込書!O42</f>
        <v/>
      </c>
      <c r="I20" s="987"/>
      <c r="J20" s="987"/>
      <c r="K20" s="487" t="s">
        <v>19</v>
      </c>
      <c r="L20" s="461" t="s">
        <v>875</v>
      </c>
      <c r="M20" s="810" t="str">
        <f>IF(コントロール!D22=TRUE,ROUNDDOWN(C20*H20/100,2),"")</f>
        <v/>
      </c>
      <c r="N20" s="810"/>
      <c r="O20" s="810"/>
      <c r="P20" s="460" t="str">
        <f>+Q7</f>
        <v>USD</v>
      </c>
      <c r="Q20" s="512" t="s">
        <v>884</v>
      </c>
      <c r="R20" s="489"/>
      <c r="S20" s="5"/>
      <c r="T20" s="5"/>
      <c r="U20" s="5"/>
      <c r="V20" s="490"/>
      <c r="W20" s="5"/>
      <c r="X20" s="437"/>
      <c r="Y20" s="972"/>
      <c r="Z20" s="972"/>
      <c r="AA20" s="972"/>
      <c r="AB20" s="972"/>
      <c r="AC20" s="972"/>
      <c r="AD20" s="972"/>
      <c r="AE20" s="972"/>
      <c r="AF20" s="972"/>
      <c r="AG20" s="972"/>
      <c r="AH20" s="972"/>
      <c r="AI20" s="972"/>
      <c r="AJ20" s="972"/>
      <c r="AK20" s="972"/>
      <c r="AL20" s="972"/>
      <c r="AM20" s="972"/>
      <c r="AN20" s="972"/>
      <c r="AO20" s="972"/>
      <c r="AP20" s="972"/>
      <c r="AQ20" s="972"/>
      <c r="AR20" s="972"/>
      <c r="AS20" s="972"/>
      <c r="AT20" s="447"/>
      <c r="AU20" s="432"/>
      <c r="AV20" s="432"/>
      <c r="AW20" s="432"/>
    </row>
    <row r="21" spans="1:49" ht="19.5" customHeight="1" x14ac:dyDescent="0.15">
      <c r="A21" s="805"/>
      <c r="B21" s="506"/>
      <c r="C21" s="492"/>
      <c r="D21" s="493"/>
      <c r="E21" s="493"/>
      <c r="F21" s="494"/>
      <c r="G21" s="507"/>
      <c r="H21" s="493"/>
      <c r="I21" s="493"/>
      <c r="J21" s="493"/>
      <c r="K21" s="494"/>
      <c r="L21" s="507"/>
      <c r="M21" s="493"/>
      <c r="N21" s="493"/>
      <c r="O21" s="493"/>
      <c r="P21" s="494"/>
      <c r="Q21" s="513"/>
      <c r="R21" s="496"/>
      <c r="S21" s="497"/>
      <c r="T21" s="497"/>
      <c r="U21" s="497"/>
      <c r="V21" s="498"/>
      <c r="W21" s="5"/>
      <c r="X21" s="437"/>
      <c r="Y21" s="972"/>
      <c r="Z21" s="972"/>
      <c r="AA21" s="972"/>
      <c r="AB21" s="972"/>
      <c r="AC21" s="972"/>
      <c r="AD21" s="972"/>
      <c r="AE21" s="972"/>
      <c r="AF21" s="972"/>
      <c r="AG21" s="972"/>
      <c r="AH21" s="972"/>
      <c r="AI21" s="972"/>
      <c r="AJ21" s="972"/>
      <c r="AK21" s="972"/>
      <c r="AL21" s="972"/>
      <c r="AM21" s="972"/>
      <c r="AN21" s="972"/>
      <c r="AO21" s="972"/>
      <c r="AP21" s="972"/>
      <c r="AQ21" s="972"/>
      <c r="AR21" s="972"/>
      <c r="AS21" s="972"/>
      <c r="AT21" s="448"/>
    </row>
    <row r="22" spans="1:49" ht="19.5" customHeight="1" x14ac:dyDescent="0.15">
      <c r="A22" s="805"/>
      <c r="B22" s="499" t="s">
        <v>885</v>
      </c>
      <c r="C22" s="499"/>
      <c r="D22" s="499"/>
      <c r="E22" s="499"/>
      <c r="F22" s="499"/>
      <c r="G22" s="514"/>
      <c r="H22" s="514"/>
      <c r="I22" s="514"/>
      <c r="J22" s="509"/>
      <c r="K22" s="499"/>
      <c r="L22" s="515"/>
      <c r="M22" s="499"/>
      <c r="N22" s="499"/>
      <c r="O22" s="509"/>
      <c r="P22" s="501"/>
      <c r="Q22" s="502"/>
      <c r="R22" s="973" t="s">
        <v>872</v>
      </c>
      <c r="S22" s="974"/>
      <c r="T22" s="974"/>
      <c r="U22" s="974"/>
      <c r="V22" s="975"/>
      <c r="W22" s="5"/>
      <c r="X22" s="437"/>
      <c r="Y22" s="972"/>
      <c r="Z22" s="972"/>
      <c r="AA22" s="972"/>
      <c r="AB22" s="972"/>
      <c r="AC22" s="972"/>
      <c r="AD22" s="972"/>
      <c r="AE22" s="972"/>
      <c r="AF22" s="972"/>
      <c r="AG22" s="972"/>
      <c r="AH22" s="972"/>
      <c r="AI22" s="972"/>
      <c r="AJ22" s="972"/>
      <c r="AK22" s="972"/>
      <c r="AL22" s="972"/>
      <c r="AM22" s="972"/>
      <c r="AN22" s="972"/>
      <c r="AO22" s="972"/>
      <c r="AP22" s="972"/>
      <c r="AQ22" s="972"/>
      <c r="AR22" s="972"/>
      <c r="AS22" s="972"/>
      <c r="AT22" s="448"/>
    </row>
    <row r="23" spans="1:49" ht="19.5" customHeight="1" x14ac:dyDescent="0.15">
      <c r="A23" s="805"/>
      <c r="B23" s="478"/>
      <c r="C23" s="479" t="s">
        <v>886</v>
      </c>
      <c r="D23" s="516"/>
      <c r="E23" s="516"/>
      <c r="F23" s="516"/>
      <c r="G23" s="503"/>
      <c r="H23" s="480" t="s">
        <v>887</v>
      </c>
      <c r="I23" s="510"/>
      <c r="J23" s="480"/>
      <c r="K23" s="480"/>
      <c r="L23" s="503"/>
      <c r="M23" s="480"/>
      <c r="N23" s="480"/>
      <c r="O23" s="480"/>
      <c r="P23" s="480"/>
      <c r="Q23" s="511"/>
      <c r="R23" s="482"/>
      <c r="S23" s="483"/>
      <c r="T23" s="484"/>
      <c r="U23" s="484"/>
      <c r="V23" s="485"/>
      <c r="W23" s="5"/>
      <c r="X23" s="441"/>
      <c r="Y23" s="986" t="s">
        <v>945</v>
      </c>
      <c r="Z23" s="986"/>
      <c r="AA23" s="986"/>
      <c r="AB23" s="986"/>
      <c r="AC23" s="986"/>
      <c r="AD23" s="986"/>
      <c r="AE23" s="986"/>
      <c r="AF23" s="986"/>
      <c r="AG23" s="986"/>
      <c r="AH23" s="986"/>
      <c r="AI23" s="986"/>
      <c r="AJ23" s="986"/>
      <c r="AK23" s="986"/>
      <c r="AL23" s="986"/>
      <c r="AM23" s="986"/>
      <c r="AN23" s="986"/>
      <c r="AO23" s="986"/>
      <c r="AP23" s="986"/>
      <c r="AQ23" s="986"/>
      <c r="AR23" s="986"/>
      <c r="AS23" s="986"/>
      <c r="AT23" s="448"/>
    </row>
    <row r="24" spans="1:49" ht="13.5" x14ac:dyDescent="0.15">
      <c r="A24" s="805"/>
      <c r="B24" s="478"/>
      <c r="C24" s="985" t="str">
        <f>+M20</f>
        <v/>
      </c>
      <c r="D24" s="810"/>
      <c r="E24" s="810"/>
      <c r="F24" s="460" t="str">
        <f>+Q7</f>
        <v>USD</v>
      </c>
      <c r="G24" s="461" t="s">
        <v>658</v>
      </c>
      <c r="H24" s="810">
        <f>+M12</f>
        <v>0</v>
      </c>
      <c r="I24" s="810"/>
      <c r="J24" s="810"/>
      <c r="K24" s="460" t="str">
        <f>+Q7</f>
        <v>USD</v>
      </c>
      <c r="L24" s="461" t="s">
        <v>875</v>
      </c>
      <c r="M24" s="810" t="e">
        <f>ROUNDDOWN(C24-H24,2)</f>
        <v>#VALUE!</v>
      </c>
      <c r="N24" s="810"/>
      <c r="O24" s="810"/>
      <c r="P24" s="460" t="str">
        <f>+Q7</f>
        <v>USD</v>
      </c>
      <c r="Q24" s="512" t="s">
        <v>888</v>
      </c>
      <c r="R24" s="489"/>
      <c r="S24" s="5"/>
      <c r="T24" s="5"/>
      <c r="U24" s="5"/>
      <c r="V24" s="490"/>
      <c r="W24" s="5"/>
      <c r="X24" s="441"/>
      <c r="Y24" s="986"/>
      <c r="Z24" s="986"/>
      <c r="AA24" s="986"/>
      <c r="AB24" s="986"/>
      <c r="AC24" s="986"/>
      <c r="AD24" s="986"/>
      <c r="AE24" s="986"/>
      <c r="AF24" s="986"/>
      <c r="AG24" s="986"/>
      <c r="AH24" s="986"/>
      <c r="AI24" s="986"/>
      <c r="AJ24" s="986"/>
      <c r="AK24" s="986"/>
      <c r="AL24" s="986"/>
      <c r="AM24" s="986"/>
      <c r="AN24" s="986"/>
      <c r="AO24" s="986"/>
      <c r="AP24" s="986"/>
      <c r="AQ24" s="986"/>
      <c r="AR24" s="986"/>
      <c r="AS24" s="986"/>
      <c r="AT24" s="448"/>
    </row>
    <row r="25" spans="1:49" ht="19.5" customHeight="1" x14ac:dyDescent="0.15">
      <c r="A25" s="805"/>
      <c r="B25" s="506"/>
      <c r="C25" s="492"/>
      <c r="D25" s="493"/>
      <c r="E25" s="493"/>
      <c r="F25" s="494"/>
      <c r="G25" s="507"/>
      <c r="H25" s="493"/>
      <c r="I25" s="493"/>
      <c r="J25" s="493"/>
      <c r="K25" s="494"/>
      <c r="L25" s="507"/>
      <c r="M25" s="493"/>
      <c r="N25" s="493"/>
      <c r="O25" s="493"/>
      <c r="P25" s="494"/>
      <c r="Q25" s="517"/>
      <c r="R25" s="496"/>
      <c r="S25" s="497"/>
      <c r="T25" s="497"/>
      <c r="U25" s="497"/>
      <c r="V25" s="498"/>
      <c r="W25" s="5"/>
      <c r="X25" s="441"/>
      <c r="Y25" s="447"/>
      <c r="Z25" s="447"/>
      <c r="AA25" s="447"/>
      <c r="AB25" s="447"/>
      <c r="AC25" s="447"/>
      <c r="AD25" s="447"/>
      <c r="AE25" s="447"/>
      <c r="AF25" s="447"/>
      <c r="AG25" s="447"/>
      <c r="AH25" s="447"/>
      <c r="AI25" s="447"/>
      <c r="AJ25" s="447"/>
      <c r="AK25" s="447"/>
      <c r="AL25" s="447"/>
      <c r="AM25" s="447"/>
      <c r="AN25" s="447"/>
      <c r="AO25" s="447"/>
      <c r="AP25" s="447"/>
      <c r="AQ25" s="447"/>
      <c r="AR25" s="447"/>
      <c r="AS25" s="447"/>
      <c r="AT25" s="441"/>
    </row>
    <row r="26" spans="1:49" ht="19.5" customHeight="1" x14ac:dyDescent="0.15">
      <c r="A26" s="805"/>
      <c r="B26" s="499" t="s">
        <v>889</v>
      </c>
      <c r="C26" s="499"/>
      <c r="D26" s="499"/>
      <c r="E26" s="499"/>
      <c r="F26" s="499"/>
      <c r="G26" s="514"/>
      <c r="H26" s="514"/>
      <c r="I26" s="514"/>
      <c r="J26" s="509"/>
      <c r="K26" s="499"/>
      <c r="L26" s="515"/>
      <c r="M26" s="499"/>
      <c r="N26" s="499"/>
      <c r="O26" s="509"/>
      <c r="P26" s="501"/>
      <c r="Q26" s="501"/>
      <c r="R26" s="973" t="s">
        <v>872</v>
      </c>
      <c r="S26" s="974"/>
      <c r="T26" s="974"/>
      <c r="U26" s="974"/>
      <c r="V26" s="975"/>
      <c r="W26" s="5"/>
      <c r="X26" s="441"/>
      <c r="Y26" s="447"/>
      <c r="Z26" s="447"/>
      <c r="AA26" s="447"/>
      <c r="AB26" s="447"/>
      <c r="AC26" s="447"/>
      <c r="AD26" s="447"/>
      <c r="AE26" s="447"/>
      <c r="AF26" s="447"/>
      <c r="AG26" s="447"/>
      <c r="AH26" s="447"/>
      <c r="AI26" s="447"/>
      <c r="AJ26" s="447"/>
      <c r="AK26" s="447"/>
      <c r="AL26" s="447"/>
      <c r="AM26" s="447"/>
      <c r="AN26" s="447"/>
      <c r="AO26" s="447"/>
      <c r="AP26" s="447"/>
      <c r="AQ26" s="447"/>
      <c r="AR26" s="447"/>
      <c r="AS26" s="447"/>
      <c r="AT26" s="441"/>
    </row>
    <row r="27" spans="1:49" ht="19.5" customHeight="1" x14ac:dyDescent="0.15">
      <c r="A27" s="805"/>
      <c r="B27" s="478"/>
      <c r="C27" s="479" t="s">
        <v>890</v>
      </c>
      <c r="D27" s="516"/>
      <c r="E27" s="516"/>
      <c r="F27" s="516"/>
      <c r="G27" s="480"/>
      <c r="H27" s="480" t="s">
        <v>891</v>
      </c>
      <c r="I27" s="510"/>
      <c r="J27" s="480"/>
      <c r="K27" s="480"/>
      <c r="L27" s="480"/>
      <c r="M27" s="480"/>
      <c r="N27" s="480"/>
      <c r="O27" s="480"/>
      <c r="P27" s="480"/>
      <c r="Q27" s="480"/>
      <c r="R27" s="482"/>
      <c r="S27" s="483"/>
      <c r="T27" s="484"/>
      <c r="U27" s="484"/>
      <c r="V27" s="485"/>
      <c r="W27" s="5"/>
      <c r="X27" s="441"/>
      <c r="Y27" s="447"/>
      <c r="Z27" s="447"/>
      <c r="AA27" s="447"/>
      <c r="AB27" s="447"/>
      <c r="AC27" s="447"/>
      <c r="AD27" s="447"/>
      <c r="AE27" s="447"/>
      <c r="AF27" s="447"/>
      <c r="AG27" s="447"/>
      <c r="AH27" s="447"/>
      <c r="AI27" s="447"/>
      <c r="AJ27" s="447"/>
      <c r="AK27" s="447"/>
      <c r="AL27" s="447"/>
      <c r="AM27" s="447"/>
      <c r="AN27" s="447"/>
      <c r="AO27" s="447"/>
      <c r="AP27" s="447"/>
      <c r="AQ27" s="447"/>
      <c r="AR27" s="447"/>
      <c r="AS27" s="447"/>
      <c r="AT27" s="441"/>
    </row>
    <row r="28" spans="1:49" ht="13.5" x14ac:dyDescent="0.15">
      <c r="A28" s="805"/>
      <c r="B28" s="478"/>
      <c r="C28" s="985">
        <f>+N7</f>
        <v>0</v>
      </c>
      <c r="D28" s="810"/>
      <c r="E28" s="810"/>
      <c r="F28" s="460" t="str">
        <f>+Q7</f>
        <v>USD</v>
      </c>
      <c r="G28" s="461" t="s">
        <v>658</v>
      </c>
      <c r="H28" s="810" t="e">
        <f>+M24</f>
        <v>#VALUE!</v>
      </c>
      <c r="I28" s="810"/>
      <c r="J28" s="810"/>
      <c r="K28" s="460" t="str">
        <f>+Q7</f>
        <v>USD</v>
      </c>
      <c r="L28" s="461" t="s">
        <v>875</v>
      </c>
      <c r="M28" s="810" t="str">
        <f>IF(コントロール!D22=TRUE,ROUNDDOWN(C28-H28,2),"")</f>
        <v/>
      </c>
      <c r="N28" s="810"/>
      <c r="O28" s="810"/>
      <c r="P28" s="460" t="str">
        <f>+Q7</f>
        <v>USD</v>
      </c>
      <c r="Q28" s="5"/>
      <c r="R28" s="489"/>
      <c r="S28" s="5"/>
      <c r="T28" s="5"/>
      <c r="U28" s="5"/>
      <c r="V28" s="490"/>
      <c r="W28" s="5"/>
      <c r="X28" s="441"/>
      <c r="Y28" s="441"/>
      <c r="Z28" s="441"/>
      <c r="AA28" s="441"/>
      <c r="AB28" s="441"/>
      <c r="AC28" s="441"/>
      <c r="AD28" s="441"/>
      <c r="AE28" s="441"/>
      <c r="AF28" s="441"/>
      <c r="AG28" s="441"/>
      <c r="AH28" s="441"/>
      <c r="AI28" s="441"/>
      <c r="AJ28" s="441"/>
      <c r="AK28" s="441"/>
      <c r="AL28" s="441"/>
      <c r="AM28" s="441"/>
      <c r="AN28" s="441"/>
      <c r="AO28" s="441"/>
      <c r="AP28" s="441"/>
      <c r="AQ28" s="441"/>
      <c r="AR28" s="441"/>
      <c r="AS28" s="441"/>
      <c r="AT28" s="441"/>
    </row>
    <row r="29" spans="1:49" ht="13.5" x14ac:dyDescent="0.15">
      <c r="A29" s="805"/>
      <c r="B29" s="478"/>
      <c r="C29" s="518"/>
      <c r="D29" s="519"/>
      <c r="E29" s="519"/>
      <c r="F29" s="460"/>
      <c r="G29" s="461"/>
      <c r="H29" s="519"/>
      <c r="I29" s="519"/>
      <c r="J29" s="519"/>
      <c r="K29" s="460"/>
      <c r="L29" s="461"/>
      <c r="M29" s="519"/>
      <c r="N29" s="519"/>
      <c r="O29" s="519"/>
      <c r="P29" s="460"/>
      <c r="Q29" s="5"/>
      <c r="R29" s="489"/>
      <c r="S29" s="5"/>
      <c r="T29" s="5"/>
      <c r="U29" s="5"/>
      <c r="V29" s="490"/>
      <c r="W29" s="5"/>
      <c r="X29" s="441"/>
      <c r="Y29" s="441"/>
      <c r="Z29" s="441"/>
      <c r="AA29" s="441"/>
      <c r="AB29" s="441"/>
      <c r="AC29" s="441"/>
      <c r="AD29" s="441"/>
      <c r="AE29" s="441"/>
      <c r="AF29" s="441"/>
      <c r="AG29" s="441"/>
      <c r="AH29" s="441"/>
      <c r="AI29" s="441"/>
      <c r="AJ29" s="441"/>
      <c r="AK29" s="441"/>
      <c r="AL29" s="441"/>
      <c r="AM29" s="441"/>
      <c r="AN29" s="441"/>
      <c r="AO29" s="441"/>
      <c r="AP29" s="441"/>
      <c r="AQ29" s="441"/>
      <c r="AR29" s="441"/>
      <c r="AS29" s="441"/>
      <c r="AT29" s="441"/>
    </row>
    <row r="30" spans="1:49" ht="18" customHeight="1" x14ac:dyDescent="0.2">
      <c r="A30" s="805"/>
      <c r="B30" s="478"/>
      <c r="C30" s="520"/>
      <c r="D30" s="521"/>
      <c r="E30" s="521"/>
      <c r="F30" s="487"/>
      <c r="G30" s="461"/>
      <c r="H30" s="521" t="s">
        <v>902</v>
      </c>
      <c r="I30" s="977"/>
      <c r="J30" s="977"/>
      <c r="K30" s="487" t="s">
        <v>23</v>
      </c>
      <c r="L30" s="462" t="str">
        <f>+P28</f>
        <v>USD</v>
      </c>
      <c r="M30" s="521" t="s">
        <v>901</v>
      </c>
      <c r="N30" s="978" t="str">
        <f>IF(コントロール!D22=TRUE,IF(M28="","",ROUNDDOWN(M28*I30,0)),"")</f>
        <v/>
      </c>
      <c r="O30" s="978"/>
      <c r="P30" s="978"/>
      <c r="Q30" s="5" t="s">
        <v>24</v>
      </c>
      <c r="R30" s="489"/>
      <c r="S30" s="5"/>
      <c r="T30" s="5"/>
      <c r="U30" s="5"/>
      <c r="V30" s="490"/>
      <c r="W30" s="5"/>
      <c r="X30" s="449"/>
      <c r="Y30" s="449"/>
      <c r="Z30" s="449"/>
      <c r="AA30" s="449"/>
      <c r="AB30" s="449"/>
      <c r="AC30" s="449"/>
      <c r="AD30" s="449"/>
      <c r="AE30" s="449"/>
      <c r="AF30" s="437"/>
      <c r="AG30" s="437"/>
      <c r="AH30" s="437"/>
      <c r="AI30" s="437"/>
      <c r="AJ30" s="437"/>
      <c r="AK30" s="437"/>
      <c r="AL30" s="437"/>
      <c r="AM30" s="437"/>
      <c r="AN30" s="437"/>
      <c r="AO30" s="437"/>
      <c r="AP30" s="437"/>
      <c r="AQ30" s="437"/>
      <c r="AR30" s="437"/>
      <c r="AS30" s="437"/>
      <c r="AT30" s="437"/>
    </row>
    <row r="31" spans="1:49" ht="19.5" customHeight="1" x14ac:dyDescent="0.2">
      <c r="A31" s="806"/>
      <c r="B31" s="522"/>
      <c r="C31" s="523"/>
      <c r="D31" s="524"/>
      <c r="E31" s="524"/>
      <c r="F31" s="525"/>
      <c r="G31" s="526"/>
      <c r="H31" s="524"/>
      <c r="I31" s="524"/>
      <c r="J31" s="524"/>
      <c r="K31" s="525"/>
      <c r="L31" s="526"/>
      <c r="M31" s="524"/>
      <c r="N31" s="979"/>
      <c r="O31" s="979"/>
      <c r="P31" s="979"/>
      <c r="Q31" s="527"/>
      <c r="R31" s="528"/>
      <c r="S31" s="527"/>
      <c r="T31" s="527"/>
      <c r="U31" s="527"/>
      <c r="V31" s="529"/>
      <c r="W31" s="5"/>
      <c r="X31" s="449"/>
      <c r="Y31" s="449"/>
      <c r="Z31" s="449"/>
      <c r="AA31" s="449"/>
      <c r="AB31" s="449"/>
      <c r="AC31" s="449"/>
      <c r="AD31" s="449"/>
      <c r="AE31" s="449"/>
      <c r="AF31" s="437"/>
      <c r="AG31" s="437"/>
      <c r="AH31" s="437"/>
      <c r="AI31" s="437"/>
      <c r="AJ31" s="437"/>
      <c r="AK31" s="437"/>
      <c r="AL31" s="437"/>
      <c r="AM31" s="437"/>
      <c r="AN31" s="437"/>
      <c r="AO31" s="437"/>
      <c r="AP31" s="437"/>
      <c r="AQ31" s="437"/>
      <c r="AR31" s="437"/>
      <c r="AS31" s="437"/>
      <c r="AT31" s="437"/>
    </row>
    <row r="32" spans="1:49" ht="19.5" customHeight="1" x14ac:dyDescent="0.2">
      <c r="A32" s="530"/>
      <c r="B32" s="530"/>
      <c r="C32" s="530"/>
      <c r="D32" s="530"/>
      <c r="E32" s="530"/>
      <c r="F32" s="530"/>
      <c r="G32" s="530"/>
      <c r="H32" s="530"/>
      <c r="I32" s="530"/>
      <c r="J32" s="530"/>
      <c r="K32" s="530"/>
      <c r="L32" s="530"/>
      <c r="M32" s="530"/>
      <c r="N32" s="530"/>
      <c r="O32" s="530"/>
      <c r="P32" s="530"/>
      <c r="Q32" s="530"/>
      <c r="R32" s="530"/>
      <c r="S32" s="530"/>
      <c r="T32" s="530"/>
      <c r="U32" s="530"/>
      <c r="V32" s="530"/>
      <c r="W32" s="530"/>
      <c r="X32" s="437"/>
      <c r="Y32" s="441"/>
      <c r="Z32" s="437"/>
      <c r="AA32" s="437"/>
      <c r="AB32" s="437"/>
      <c r="AC32" s="437"/>
      <c r="AD32" s="437"/>
      <c r="AE32" s="437"/>
      <c r="AF32" s="437"/>
      <c r="AG32" s="437"/>
      <c r="AH32" s="437"/>
      <c r="AI32" s="437"/>
      <c r="AJ32" s="437"/>
      <c r="AK32" s="437"/>
      <c r="AL32" s="437"/>
      <c r="AM32" s="437"/>
      <c r="AN32" s="437"/>
      <c r="AO32" s="437"/>
      <c r="AP32" s="437"/>
      <c r="AQ32" s="437"/>
      <c r="AR32" s="437"/>
      <c r="AS32" s="437"/>
      <c r="AT32" s="437"/>
    </row>
    <row r="33" spans="1:23" ht="3.75" customHeight="1" x14ac:dyDescent="0.15">
      <c r="A33" s="450"/>
      <c r="B33" s="451"/>
      <c r="C33" s="452"/>
      <c r="D33" s="452"/>
      <c r="E33" s="452"/>
      <c r="F33" s="452"/>
      <c r="G33" s="452"/>
      <c r="H33" s="453"/>
      <c r="I33" s="453"/>
      <c r="J33" s="452"/>
      <c r="K33" s="452"/>
      <c r="L33" s="452"/>
      <c r="M33" s="452"/>
      <c r="N33" s="452"/>
      <c r="O33" s="453"/>
      <c r="P33" s="453"/>
      <c r="Q33" s="453"/>
      <c r="R33" s="453"/>
      <c r="S33" s="453"/>
      <c r="T33" s="453"/>
      <c r="U33" s="452"/>
      <c r="V33" s="452"/>
      <c r="W33" s="452"/>
    </row>
    <row r="34" spans="1:23" ht="19.5" customHeight="1" x14ac:dyDescent="0.2">
      <c r="A34" s="455"/>
      <c r="B34" s="451"/>
      <c r="C34" s="452"/>
      <c r="D34" s="452"/>
      <c r="E34" s="452"/>
      <c r="F34" s="452"/>
      <c r="G34" s="452"/>
      <c r="H34" s="453"/>
      <c r="I34" s="453"/>
      <c r="J34" s="452"/>
      <c r="K34" s="452"/>
      <c r="L34" s="452"/>
      <c r="M34" s="452"/>
      <c r="N34" s="452"/>
      <c r="O34" s="453"/>
      <c r="P34" s="453"/>
      <c r="Q34" s="453"/>
      <c r="R34" s="453"/>
      <c r="S34" s="453"/>
      <c r="T34" s="453"/>
      <c r="U34" s="452"/>
      <c r="V34" s="452"/>
      <c r="W34" s="452"/>
    </row>
    <row r="35" spans="1:23" ht="19.5" customHeight="1" x14ac:dyDescent="0.15">
      <c r="A35" s="456"/>
      <c r="B35" s="456"/>
      <c r="C35" s="456"/>
      <c r="D35" s="456"/>
      <c r="E35" s="456"/>
      <c r="F35" s="456"/>
      <c r="G35" s="456"/>
      <c r="H35" s="456"/>
      <c r="I35" s="456"/>
      <c r="J35" s="456"/>
      <c r="K35" s="456"/>
      <c r="L35" s="456"/>
      <c r="M35" s="456"/>
      <c r="N35" s="456"/>
      <c r="O35" s="456"/>
      <c r="P35" s="456"/>
      <c r="Q35" s="456"/>
      <c r="R35" s="456"/>
      <c r="S35" s="456"/>
      <c r="T35" s="456"/>
      <c r="U35" s="456"/>
      <c r="V35" s="456"/>
      <c r="W35" s="456"/>
    </row>
    <row r="36" spans="1:23" ht="19.5" customHeight="1" x14ac:dyDescent="0.15">
      <c r="A36" s="450"/>
      <c r="B36" s="457"/>
      <c r="C36" s="457"/>
      <c r="D36" s="457"/>
      <c r="E36" s="457"/>
      <c r="F36" s="457"/>
      <c r="G36" s="457"/>
      <c r="H36" s="457"/>
      <c r="I36" s="457"/>
      <c r="J36" s="458"/>
      <c r="K36" s="458"/>
      <c r="L36" s="458"/>
      <c r="M36" s="458"/>
      <c r="N36" s="458"/>
      <c r="O36" s="459"/>
      <c r="P36" s="459"/>
      <c r="Q36" s="459"/>
      <c r="R36" s="459"/>
      <c r="S36" s="459"/>
      <c r="T36" s="459"/>
      <c r="U36" s="459"/>
      <c r="V36" s="459"/>
      <c r="W36" s="459"/>
    </row>
    <row r="37" spans="1:23" ht="3.75" customHeight="1" x14ac:dyDescent="0.15"/>
    <row r="41" spans="1:23" ht="3.75" customHeight="1" x14ac:dyDescent="0.15"/>
  </sheetData>
  <sheetProtection password="CCC9" sheet="1"/>
  <mergeCells count="33">
    <mergeCell ref="M12:O12"/>
    <mergeCell ref="M20:O20"/>
    <mergeCell ref="M16:O16"/>
    <mergeCell ref="H12:J12"/>
    <mergeCell ref="H24:J24"/>
    <mergeCell ref="R22:V22"/>
    <mergeCell ref="C28:E28"/>
    <mergeCell ref="H28:J28"/>
    <mergeCell ref="M24:O24"/>
    <mergeCell ref="M28:O28"/>
    <mergeCell ref="R14:V14"/>
    <mergeCell ref="A10:A31"/>
    <mergeCell ref="I30:J30"/>
    <mergeCell ref="N30:P30"/>
    <mergeCell ref="Y12:AS22"/>
    <mergeCell ref="N31:P31"/>
    <mergeCell ref="R26:V26"/>
    <mergeCell ref="C12:E12"/>
    <mergeCell ref="R10:V10"/>
    <mergeCell ref="R18:V18"/>
    <mergeCell ref="C20:E20"/>
    <mergeCell ref="Y23:AS24"/>
    <mergeCell ref="C24:E24"/>
    <mergeCell ref="C16:E16"/>
    <mergeCell ref="H20:J20"/>
    <mergeCell ref="H16:J16"/>
    <mergeCell ref="X1:AJ2"/>
    <mergeCell ref="A3:V3"/>
    <mergeCell ref="A6:B6"/>
    <mergeCell ref="A7:B9"/>
    <mergeCell ref="N7:P7"/>
    <mergeCell ref="Y7:AS9"/>
    <mergeCell ref="N8:P8"/>
  </mergeCells>
  <phoneticPr fontId="2"/>
  <pageMargins left="0.43307086614173229" right="0.35433070866141736" top="0.39370078740157483" bottom="0.35433070866141736" header="0.31496062992125984" footer="0.39370078740157483"/>
  <pageSetup paperSize="9" scale="92" orientation="portrait" r:id="rId1"/>
  <headerFooter>
    <oddFooter>&amp;R&amp;9 2022年11月1日更新</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1509" r:id="rId4" name="Option Button 5">
              <controlPr defaultSize="0" autoFill="0" autoLine="0" autoPict="0">
                <anchor moveWithCells="1">
                  <from>
                    <xdr:col>2</xdr:col>
                    <xdr:colOff>57150</xdr:colOff>
                    <xdr:row>4</xdr:row>
                    <xdr:rowOff>238125</xdr:rowOff>
                  </from>
                  <to>
                    <xdr:col>9</xdr:col>
                    <xdr:colOff>228600</xdr:colOff>
                    <xdr:row>5</xdr:row>
                    <xdr:rowOff>228600</xdr:rowOff>
                  </to>
                </anchor>
              </controlPr>
            </control>
          </mc:Choice>
        </mc:AlternateContent>
        <mc:AlternateContent xmlns:mc="http://schemas.openxmlformats.org/markup-compatibility/2006">
          <mc:Choice Requires="x14">
            <control shapeId="21510" r:id="rId5" name="Option Button 6">
              <controlPr defaultSize="0" autoFill="0" autoLine="0" autoPict="0">
                <anchor moveWithCells="1">
                  <from>
                    <xdr:col>10</xdr:col>
                    <xdr:colOff>57150</xdr:colOff>
                    <xdr:row>4</xdr:row>
                    <xdr:rowOff>238125</xdr:rowOff>
                  </from>
                  <to>
                    <xdr:col>19</xdr:col>
                    <xdr:colOff>304800</xdr:colOff>
                    <xdr:row>5</xdr:row>
                    <xdr:rowOff>228600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D753B6-F448-43CE-B510-C2497832C8F6}">
  <sheetPr>
    <tabColor theme="3" tint="0.79998168889431442"/>
  </sheetPr>
  <dimension ref="A1:AM32"/>
  <sheetViews>
    <sheetView showGridLines="0" view="pageBreakPreview" zoomScaleNormal="100" zoomScaleSheetLayoutView="100" workbookViewId="0"/>
  </sheetViews>
  <sheetFormatPr defaultColWidth="2.75" defaultRowHeight="15" x14ac:dyDescent="0.15"/>
  <cols>
    <col min="1" max="16384" width="2.75" style="307"/>
  </cols>
  <sheetData>
    <row r="1" spans="1:39" ht="15.75" customHeight="1" x14ac:dyDescent="0.15">
      <c r="A1" s="6" t="s">
        <v>893</v>
      </c>
    </row>
    <row r="2" spans="1:39" ht="15.75" customHeight="1" x14ac:dyDescent="0.15"/>
    <row r="3" spans="1:39" ht="15.75" customHeight="1" x14ac:dyDescent="0.15">
      <c r="Y3" s="989" t="s">
        <v>778</v>
      </c>
      <c r="Z3" s="989"/>
      <c r="AA3" s="989"/>
      <c r="AB3" s="989"/>
      <c r="AC3" s="989"/>
      <c r="AD3" s="989"/>
      <c r="AE3" s="989"/>
      <c r="AF3" s="989"/>
      <c r="AG3" s="989"/>
      <c r="AH3" s="989"/>
      <c r="AI3" s="308"/>
      <c r="AJ3" s="308"/>
      <c r="AK3" s="308"/>
      <c r="AL3" s="308"/>
      <c r="AM3" s="308"/>
    </row>
    <row r="4" spans="1:39" ht="15.75" customHeight="1" x14ac:dyDescent="0.15"/>
    <row r="5" spans="1:39" ht="15.75" customHeight="1" x14ac:dyDescent="0.15">
      <c r="A5" s="964" t="s">
        <v>947</v>
      </c>
      <c r="B5" s="990"/>
      <c r="C5" s="990"/>
      <c r="D5" s="990"/>
      <c r="E5" s="990"/>
      <c r="F5" s="990"/>
      <c r="G5" s="990"/>
      <c r="H5" s="990"/>
      <c r="I5" s="990"/>
      <c r="J5" s="990"/>
      <c r="K5" s="990"/>
      <c r="L5" s="990"/>
      <c r="M5" s="990"/>
      <c r="N5" s="990"/>
      <c r="O5" s="990"/>
      <c r="P5" s="990"/>
      <c r="Q5" s="990"/>
      <c r="R5" s="990"/>
      <c r="S5" s="990"/>
      <c r="T5" s="990"/>
      <c r="U5" s="990"/>
      <c r="V5" s="990"/>
      <c r="W5" s="990"/>
      <c r="X5" s="990"/>
      <c r="Y5" s="990"/>
      <c r="Z5" s="990"/>
      <c r="AA5" s="990"/>
      <c r="AB5" s="990"/>
      <c r="AC5" s="990"/>
      <c r="AD5" s="990"/>
      <c r="AE5" s="990"/>
      <c r="AF5" s="990"/>
      <c r="AG5" s="990"/>
      <c r="AH5" s="990"/>
    </row>
    <row r="6" spans="1:39" ht="15.75" customHeight="1" x14ac:dyDescent="0.15">
      <c r="A6" s="309"/>
      <c r="B6" s="310"/>
      <c r="C6" s="310"/>
      <c r="D6" s="310"/>
      <c r="E6" s="310"/>
      <c r="F6" s="310"/>
      <c r="G6" s="310"/>
      <c r="H6" s="310"/>
      <c r="I6" s="310"/>
      <c r="J6" s="310"/>
      <c r="K6" s="310"/>
      <c r="L6" s="310"/>
      <c r="M6" s="310"/>
      <c r="N6" s="310"/>
      <c r="O6" s="310"/>
      <c r="P6" s="310"/>
      <c r="Q6" s="310"/>
      <c r="R6" s="310"/>
      <c r="S6" s="310"/>
      <c r="T6" s="310"/>
      <c r="U6" s="310"/>
      <c r="V6" s="310"/>
      <c r="W6" s="310"/>
      <c r="X6" s="310"/>
      <c r="Y6" s="310"/>
      <c r="Z6" s="310"/>
      <c r="AA6" s="310"/>
      <c r="AB6" s="310"/>
      <c r="AC6" s="310"/>
      <c r="AD6" s="310"/>
      <c r="AE6" s="310"/>
      <c r="AF6" s="310"/>
      <c r="AG6" s="310"/>
      <c r="AH6" s="310"/>
    </row>
    <row r="7" spans="1:39" ht="15.75" customHeight="1" x14ac:dyDescent="0.15"/>
    <row r="8" spans="1:39" ht="15.75" customHeight="1" x14ac:dyDescent="0.15">
      <c r="AI8" s="311"/>
      <c r="AJ8" s="311"/>
      <c r="AK8" s="311"/>
      <c r="AL8" s="311"/>
      <c r="AM8" s="311"/>
    </row>
    <row r="9" spans="1:39" ht="15.75" customHeight="1" x14ac:dyDescent="0.15">
      <c r="A9" s="991" t="s">
        <v>773</v>
      </c>
      <c r="B9" s="991"/>
      <c r="C9" s="991"/>
      <c r="D9" s="991"/>
      <c r="E9" s="991"/>
      <c r="F9" s="991"/>
      <c r="G9" s="991"/>
      <c r="H9" s="991"/>
      <c r="I9" s="991"/>
      <c r="J9" s="991"/>
      <c r="K9" s="991"/>
      <c r="L9" s="991"/>
      <c r="M9" s="991"/>
      <c r="N9" s="991"/>
      <c r="O9" s="991"/>
      <c r="P9" s="991"/>
      <c r="Q9" s="991"/>
      <c r="R9" s="991"/>
      <c r="S9" s="991"/>
      <c r="T9" s="991"/>
      <c r="U9" s="991"/>
      <c r="V9" s="991"/>
      <c r="W9" s="991"/>
      <c r="X9" s="991"/>
      <c r="Y9" s="991"/>
      <c r="Z9" s="991"/>
      <c r="AA9" s="991"/>
      <c r="AB9" s="991"/>
      <c r="AC9" s="991"/>
      <c r="AD9" s="991"/>
      <c r="AE9" s="991"/>
      <c r="AF9" s="991"/>
      <c r="AG9" s="991"/>
      <c r="AH9" s="991"/>
      <c r="AI9" s="312"/>
      <c r="AJ9" s="312"/>
      <c r="AK9" s="312"/>
      <c r="AL9" s="312"/>
      <c r="AM9" s="312"/>
    </row>
    <row r="10" spans="1:39" ht="15.75" customHeight="1" x14ac:dyDescent="0.15">
      <c r="A10" s="991"/>
      <c r="B10" s="991"/>
      <c r="C10" s="991"/>
      <c r="D10" s="991"/>
      <c r="E10" s="991"/>
      <c r="F10" s="991"/>
      <c r="G10" s="991"/>
      <c r="H10" s="991"/>
      <c r="I10" s="991"/>
      <c r="J10" s="991"/>
      <c r="K10" s="991"/>
      <c r="L10" s="991"/>
      <c r="M10" s="991"/>
      <c r="N10" s="991"/>
      <c r="O10" s="991"/>
      <c r="P10" s="991"/>
      <c r="Q10" s="991"/>
      <c r="R10" s="991"/>
      <c r="S10" s="991"/>
      <c r="T10" s="991"/>
      <c r="U10" s="991"/>
      <c r="V10" s="991"/>
      <c r="W10" s="991"/>
      <c r="X10" s="991"/>
      <c r="Y10" s="991"/>
      <c r="Z10" s="991"/>
      <c r="AA10" s="991"/>
      <c r="AB10" s="991"/>
      <c r="AC10" s="991"/>
      <c r="AD10" s="991"/>
      <c r="AE10" s="991"/>
      <c r="AF10" s="991"/>
      <c r="AG10" s="991"/>
      <c r="AH10" s="991"/>
      <c r="AI10" s="312"/>
      <c r="AJ10" s="312"/>
      <c r="AK10" s="312"/>
      <c r="AL10" s="312"/>
      <c r="AM10" s="312"/>
    </row>
    <row r="11" spans="1:39" ht="15.75" customHeight="1" x14ac:dyDescent="0.15">
      <c r="A11" s="991"/>
      <c r="B11" s="991"/>
      <c r="C11" s="991"/>
      <c r="D11" s="991"/>
      <c r="E11" s="991"/>
      <c r="F11" s="991"/>
      <c r="G11" s="991"/>
      <c r="H11" s="991"/>
      <c r="I11" s="991"/>
      <c r="J11" s="991"/>
      <c r="K11" s="991"/>
      <c r="L11" s="991"/>
      <c r="M11" s="991"/>
      <c r="N11" s="991"/>
      <c r="O11" s="991"/>
      <c r="P11" s="991"/>
      <c r="Q11" s="991"/>
      <c r="R11" s="991"/>
      <c r="S11" s="991"/>
      <c r="T11" s="991"/>
      <c r="U11" s="991"/>
      <c r="V11" s="991"/>
      <c r="W11" s="991"/>
      <c r="X11" s="991"/>
      <c r="Y11" s="991"/>
      <c r="Z11" s="991"/>
      <c r="AA11" s="991"/>
      <c r="AB11" s="991"/>
      <c r="AC11" s="991"/>
      <c r="AD11" s="991"/>
      <c r="AE11" s="991"/>
      <c r="AF11" s="991"/>
      <c r="AG11" s="991"/>
      <c r="AH11" s="991"/>
      <c r="AI11" s="312"/>
      <c r="AJ11" s="312"/>
      <c r="AK11" s="312"/>
      <c r="AL11" s="312"/>
      <c r="AM11" s="312"/>
    </row>
    <row r="12" spans="1:39" ht="15.75" customHeight="1" x14ac:dyDescent="0.15"/>
    <row r="13" spans="1:39" ht="15.75" customHeight="1" x14ac:dyDescent="0.2">
      <c r="A13" s="307" t="s">
        <v>774</v>
      </c>
    </row>
    <row r="14" spans="1:39" ht="15.75" customHeight="1" x14ac:dyDescent="0.15"/>
    <row r="15" spans="1:39" ht="15.75" customHeight="1" x14ac:dyDescent="0.15">
      <c r="D15" s="992" t="s">
        <v>775</v>
      </c>
      <c r="E15" s="992"/>
      <c r="F15" s="992"/>
      <c r="G15" s="992"/>
      <c r="H15" s="992"/>
      <c r="I15" s="992"/>
      <c r="J15" s="992"/>
      <c r="K15" s="992"/>
      <c r="L15" s="992"/>
      <c r="M15" s="992"/>
      <c r="N15" s="992"/>
      <c r="O15" s="992"/>
      <c r="P15" s="992"/>
      <c r="Q15" s="992"/>
      <c r="R15" s="992"/>
      <c r="S15" s="992"/>
      <c r="T15" s="992"/>
      <c r="U15" s="992"/>
      <c r="V15" s="992"/>
      <c r="W15" s="992"/>
      <c r="X15" s="992"/>
      <c r="Y15" s="992"/>
      <c r="Z15" s="992"/>
      <c r="AA15" s="992"/>
      <c r="AB15" s="992"/>
      <c r="AC15" s="992"/>
      <c r="AD15" s="992"/>
      <c r="AE15" s="992"/>
      <c r="AF15" s="992"/>
      <c r="AG15" s="992"/>
      <c r="AH15" s="992"/>
    </row>
    <row r="16" spans="1:39" ht="15.75" customHeight="1" x14ac:dyDescent="0.15">
      <c r="D16" s="993"/>
      <c r="E16" s="993"/>
      <c r="F16" s="993"/>
      <c r="G16" s="993"/>
      <c r="H16" s="993"/>
      <c r="I16" s="993"/>
      <c r="J16" s="993"/>
      <c r="K16" s="993"/>
      <c r="L16" s="993"/>
      <c r="M16" s="993"/>
      <c r="N16" s="993"/>
      <c r="O16" s="993"/>
      <c r="P16" s="993"/>
      <c r="Q16" s="993"/>
      <c r="R16" s="993"/>
      <c r="S16" s="993"/>
      <c r="T16" s="993"/>
      <c r="U16" s="993"/>
      <c r="V16" s="993"/>
      <c r="W16" s="993"/>
      <c r="X16" s="993"/>
      <c r="Y16" s="993"/>
      <c r="Z16" s="993"/>
      <c r="AA16" s="993"/>
      <c r="AB16" s="993"/>
      <c r="AC16" s="993"/>
      <c r="AD16" s="993"/>
      <c r="AE16" s="993"/>
      <c r="AF16" s="993"/>
      <c r="AG16" s="993"/>
      <c r="AH16" s="993"/>
    </row>
    <row r="17" spans="4:34" ht="15.75" customHeight="1" x14ac:dyDescent="0.15"/>
    <row r="18" spans="4:34" ht="15.75" customHeight="1" x14ac:dyDescent="0.15">
      <c r="D18" s="307" t="s">
        <v>776</v>
      </c>
    </row>
    <row r="19" spans="4:34" ht="15.75" customHeight="1" x14ac:dyDescent="0.15">
      <c r="D19" s="531"/>
      <c r="E19" s="531"/>
      <c r="F19" s="531"/>
      <c r="G19" s="531"/>
      <c r="H19" s="531"/>
      <c r="I19" s="531"/>
      <c r="J19" s="531"/>
      <c r="K19" s="531"/>
      <c r="L19" s="531"/>
      <c r="M19" s="531"/>
      <c r="N19" s="531"/>
      <c r="O19" s="531"/>
      <c r="P19" s="531"/>
      <c r="Q19" s="531"/>
      <c r="R19" s="531"/>
      <c r="S19" s="531"/>
      <c r="T19" s="531"/>
      <c r="U19" s="531"/>
      <c r="V19" s="531"/>
      <c r="W19" s="531"/>
      <c r="X19" s="531"/>
      <c r="Y19" s="531"/>
      <c r="Z19" s="531"/>
      <c r="AA19" s="531"/>
      <c r="AB19" s="531"/>
      <c r="AC19" s="531"/>
      <c r="AD19" s="531"/>
      <c r="AE19" s="531"/>
      <c r="AF19" s="531"/>
      <c r="AG19" s="531"/>
      <c r="AH19" s="531"/>
    </row>
    <row r="20" spans="4:34" ht="15.75" customHeight="1" x14ac:dyDescent="0.15">
      <c r="D20" s="531"/>
      <c r="E20" s="531"/>
      <c r="F20" s="531"/>
      <c r="G20" s="531"/>
      <c r="H20" s="531"/>
      <c r="I20" s="531"/>
      <c r="J20" s="531"/>
      <c r="K20" s="531"/>
      <c r="L20" s="531"/>
      <c r="M20" s="531"/>
      <c r="N20" s="531"/>
      <c r="O20" s="531"/>
      <c r="P20" s="531"/>
      <c r="Q20" s="531"/>
      <c r="R20" s="531"/>
      <c r="S20" s="531"/>
      <c r="T20" s="531"/>
      <c r="U20" s="531"/>
      <c r="V20" s="531"/>
      <c r="W20" s="531"/>
      <c r="X20" s="531"/>
      <c r="Y20" s="531"/>
      <c r="Z20" s="531"/>
      <c r="AA20" s="531"/>
      <c r="AB20" s="531"/>
      <c r="AC20" s="531"/>
      <c r="AD20" s="531"/>
      <c r="AE20" s="531"/>
      <c r="AF20" s="531"/>
      <c r="AG20" s="531"/>
      <c r="AH20" s="531"/>
    </row>
    <row r="21" spans="4:34" ht="15.75" customHeight="1" x14ac:dyDescent="0.15">
      <c r="D21" s="531"/>
      <c r="E21" s="531"/>
      <c r="F21" s="531"/>
      <c r="G21" s="531"/>
      <c r="H21" s="531"/>
      <c r="I21" s="531"/>
      <c r="J21" s="531"/>
      <c r="K21" s="531"/>
      <c r="L21" s="531"/>
      <c r="M21" s="531"/>
      <c r="N21" s="531"/>
      <c r="O21" s="531"/>
      <c r="P21" s="531"/>
      <c r="Q21" s="531"/>
      <c r="R21" s="531"/>
      <c r="S21" s="531"/>
      <c r="T21" s="531"/>
      <c r="U21" s="531"/>
      <c r="V21" s="531"/>
      <c r="W21" s="531"/>
      <c r="X21" s="531"/>
      <c r="Y21" s="531"/>
      <c r="Z21" s="531"/>
      <c r="AA21" s="531"/>
      <c r="AB21" s="531"/>
      <c r="AC21" s="531"/>
      <c r="AD21" s="531"/>
      <c r="AE21" s="531"/>
      <c r="AF21" s="531"/>
      <c r="AG21" s="531"/>
      <c r="AH21" s="531"/>
    </row>
    <row r="22" spans="4:34" ht="15.75" customHeight="1" x14ac:dyDescent="0.15">
      <c r="D22" s="531"/>
      <c r="E22" s="531"/>
      <c r="F22" s="531"/>
      <c r="G22" s="531"/>
      <c r="H22" s="531"/>
      <c r="I22" s="531"/>
      <c r="J22" s="531"/>
      <c r="K22" s="531"/>
      <c r="L22" s="531"/>
      <c r="M22" s="531"/>
      <c r="N22" s="531"/>
      <c r="O22" s="531"/>
      <c r="P22" s="531"/>
      <c r="Q22" s="531"/>
      <c r="R22" s="531"/>
      <c r="S22" s="531"/>
      <c r="T22" s="531"/>
      <c r="U22" s="531"/>
      <c r="V22" s="531"/>
      <c r="W22" s="531"/>
      <c r="X22" s="531"/>
      <c r="Y22" s="531"/>
      <c r="Z22" s="531"/>
      <c r="AA22" s="531"/>
      <c r="AB22" s="531"/>
      <c r="AC22" s="531"/>
      <c r="AD22" s="531"/>
      <c r="AE22" s="531"/>
      <c r="AF22" s="531"/>
      <c r="AG22" s="531"/>
      <c r="AH22" s="531"/>
    </row>
    <row r="23" spans="4:34" ht="15.75" customHeight="1" x14ac:dyDescent="0.15">
      <c r="D23" s="531"/>
      <c r="E23" s="531"/>
      <c r="F23" s="531"/>
      <c r="G23" s="531"/>
      <c r="H23" s="531"/>
      <c r="I23" s="531"/>
      <c r="J23" s="531"/>
      <c r="K23" s="531"/>
      <c r="L23" s="531"/>
      <c r="M23" s="531"/>
      <c r="N23" s="531"/>
      <c r="O23" s="531"/>
      <c r="P23" s="531"/>
      <c r="Q23" s="531"/>
      <c r="R23" s="531"/>
      <c r="S23" s="531"/>
      <c r="T23" s="531"/>
      <c r="U23" s="531"/>
      <c r="V23" s="531"/>
      <c r="W23" s="531"/>
      <c r="X23" s="531"/>
      <c r="Y23" s="531"/>
      <c r="Z23" s="531"/>
      <c r="AA23" s="531"/>
      <c r="AB23" s="531"/>
      <c r="AC23" s="531"/>
      <c r="AD23" s="531"/>
      <c r="AE23" s="531"/>
      <c r="AF23" s="531"/>
      <c r="AG23" s="531"/>
      <c r="AH23" s="531"/>
    </row>
    <row r="24" spans="4:34" ht="15.75" customHeight="1" x14ac:dyDescent="0.15"/>
    <row r="25" spans="4:34" ht="15.75" customHeight="1" x14ac:dyDescent="0.15">
      <c r="AH25" s="313" t="s">
        <v>777</v>
      </c>
    </row>
    <row r="26" spans="4:34" ht="15.75" customHeight="1" x14ac:dyDescent="0.15"/>
    <row r="27" spans="4:34" ht="15.75" customHeight="1" x14ac:dyDescent="0.15"/>
    <row r="28" spans="4:34" ht="15.75" customHeight="1" x14ac:dyDescent="0.15"/>
    <row r="29" spans="4:34" ht="15.75" customHeight="1" x14ac:dyDescent="0.15"/>
    <row r="30" spans="4:34" ht="15.75" customHeight="1" x14ac:dyDescent="0.15"/>
    <row r="31" spans="4:34" ht="15.75" customHeight="1" x14ac:dyDescent="0.15"/>
    <row r="32" spans="4:34" ht="15.75" customHeight="1" x14ac:dyDescent="0.15"/>
  </sheetData>
  <sheetProtection password="CCC9" sheet="1"/>
  <mergeCells count="4">
    <mergeCell ref="Y3:AH3"/>
    <mergeCell ref="A5:AH5"/>
    <mergeCell ref="A9:AH11"/>
    <mergeCell ref="D15:AH16"/>
  </mergeCells>
  <phoneticPr fontId="2"/>
  <pageMargins left="0.43307086614173229" right="0.35433070866141736" top="0.39370078740157483" bottom="0.35433070866141736" header="0.31496062992125984" footer="0.39370078740157483"/>
  <pageSetup paperSize="9" scale="92" fitToHeight="0" orientation="portrait" r:id="rId1"/>
  <headerFooter>
    <oddFooter>&amp;R&amp;9 2022年11月1日更新</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nchor moveWithCells="1">
                  <from>
                    <xdr:col>1</xdr:col>
                    <xdr:colOff>0</xdr:colOff>
                    <xdr:row>13</xdr:row>
                    <xdr:rowOff>171450</xdr:rowOff>
                  </from>
                  <to>
                    <xdr:col>2</xdr:col>
                    <xdr:colOff>0</xdr:colOff>
                    <xdr:row>15</xdr:row>
                    <xdr:rowOff>19050</xdr:rowOff>
                  </to>
                </anchor>
              </controlPr>
            </control>
          </mc:Choice>
        </mc:AlternateContent>
        <mc:AlternateContent xmlns:mc="http://schemas.openxmlformats.org/markup-compatibility/2006">
          <mc:Choice Requires="x14">
            <control shapeId="9218" r:id="rId5" name="Check Box 2">
              <controlPr defaultSize="0" autoFill="0" autoLine="0" autoPict="0">
                <anchor moveWithCells="1">
                  <from>
                    <xdr:col>1</xdr:col>
                    <xdr:colOff>0</xdr:colOff>
                    <xdr:row>17</xdr:row>
                    <xdr:rowOff>0</xdr:rowOff>
                  </from>
                  <to>
                    <xdr:col>2</xdr:col>
                    <xdr:colOff>0</xdr:colOff>
                    <xdr:row>18</xdr:row>
                    <xdr:rowOff>47625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A5BA6B-98FA-484D-9FD0-46E5570CE7DA}">
  <sheetPr>
    <tabColor theme="3" tint="0.79998168889431442"/>
    <pageSetUpPr fitToPage="1"/>
  </sheetPr>
  <dimension ref="A1:BO49"/>
  <sheetViews>
    <sheetView view="pageBreakPreview" zoomScale="87" zoomScaleNormal="100" zoomScaleSheetLayoutView="87" workbookViewId="0"/>
  </sheetViews>
  <sheetFormatPr defaultColWidth="2.75" defaultRowHeight="15" x14ac:dyDescent="0.15"/>
  <cols>
    <col min="1" max="16384" width="2.75" style="531"/>
  </cols>
  <sheetData>
    <row r="1" spans="1:67" ht="15.75" customHeight="1" x14ac:dyDescent="0.15">
      <c r="A1" s="380" t="s">
        <v>892</v>
      </c>
      <c r="AJ1" s="659"/>
      <c r="AK1" s="660"/>
      <c r="AL1" s="660"/>
      <c r="AM1" s="660"/>
      <c r="AN1" s="660"/>
      <c r="AO1" s="660"/>
      <c r="AP1" s="660"/>
      <c r="AQ1" s="660"/>
      <c r="AR1" s="660"/>
      <c r="AS1" s="660"/>
      <c r="AT1" s="660"/>
      <c r="AU1" s="660"/>
      <c r="AV1" s="660"/>
      <c r="AW1" s="660"/>
      <c r="AX1" s="660"/>
      <c r="AY1" s="660"/>
      <c r="AZ1" s="660"/>
      <c r="BA1" s="660"/>
      <c r="BB1" s="660"/>
      <c r="BC1" s="660"/>
      <c r="BD1" s="660"/>
      <c r="BE1" s="660"/>
      <c r="BF1" s="660"/>
      <c r="BG1" s="660"/>
      <c r="BH1" s="660"/>
      <c r="BI1" s="660"/>
      <c r="BJ1" s="660"/>
      <c r="BK1" s="660"/>
      <c r="BL1" s="660"/>
      <c r="BM1" s="660"/>
      <c r="BN1" s="660"/>
      <c r="BO1" s="660"/>
    </row>
    <row r="2" spans="1:67" ht="15.75" customHeight="1" x14ac:dyDescent="0.15">
      <c r="AJ2" s="659"/>
      <c r="AK2" s="994" t="s">
        <v>1246</v>
      </c>
      <c r="AL2" s="994"/>
      <c r="AM2" s="994"/>
      <c r="AN2" s="994"/>
      <c r="AO2" s="994"/>
      <c r="AP2" s="994"/>
      <c r="AQ2" s="994"/>
      <c r="AR2" s="994"/>
      <c r="AS2" s="994"/>
      <c r="AT2" s="994"/>
      <c r="AU2" s="994"/>
      <c r="AV2" s="994"/>
      <c r="AW2" s="994"/>
      <c r="AX2" s="994"/>
      <c r="AY2" s="994"/>
      <c r="AZ2" s="994"/>
      <c r="BA2" s="994"/>
      <c r="BB2" s="994"/>
      <c r="BC2" s="994"/>
      <c r="BD2" s="994"/>
      <c r="BE2" s="994"/>
      <c r="BF2" s="994"/>
      <c r="BG2" s="994"/>
      <c r="BH2" s="994"/>
      <c r="BI2" s="994"/>
      <c r="BJ2" s="994"/>
      <c r="BK2" s="994"/>
      <c r="BL2" s="994"/>
      <c r="BM2" s="994"/>
      <c r="BN2" s="994"/>
      <c r="BO2" s="660"/>
    </row>
    <row r="3" spans="1:67" ht="15.75" customHeight="1" x14ac:dyDescent="0.15">
      <c r="Y3" s="989" t="s">
        <v>778</v>
      </c>
      <c r="Z3" s="989"/>
      <c r="AA3" s="989"/>
      <c r="AB3" s="989"/>
      <c r="AC3" s="989"/>
      <c r="AD3" s="989"/>
      <c r="AE3" s="989"/>
      <c r="AF3" s="989"/>
      <c r="AG3" s="989"/>
      <c r="AH3" s="989"/>
      <c r="AI3" s="658"/>
      <c r="AJ3" s="661"/>
      <c r="AK3" s="994"/>
      <c r="AL3" s="994"/>
      <c r="AM3" s="994"/>
      <c r="AN3" s="994"/>
      <c r="AO3" s="994"/>
      <c r="AP3" s="994"/>
      <c r="AQ3" s="994"/>
      <c r="AR3" s="994"/>
      <c r="AS3" s="994"/>
      <c r="AT3" s="994"/>
      <c r="AU3" s="994"/>
      <c r="AV3" s="994"/>
      <c r="AW3" s="994"/>
      <c r="AX3" s="994"/>
      <c r="AY3" s="994"/>
      <c r="AZ3" s="994"/>
      <c r="BA3" s="994"/>
      <c r="BB3" s="994"/>
      <c r="BC3" s="994"/>
      <c r="BD3" s="994"/>
      <c r="BE3" s="994"/>
      <c r="BF3" s="994"/>
      <c r="BG3" s="994"/>
      <c r="BH3" s="994"/>
      <c r="BI3" s="994"/>
      <c r="BJ3" s="994"/>
      <c r="BK3" s="994"/>
      <c r="BL3" s="994"/>
      <c r="BM3" s="994"/>
      <c r="BN3" s="994"/>
      <c r="BO3" s="660"/>
    </row>
    <row r="4" spans="1:67" ht="15.75" customHeight="1" x14ac:dyDescent="0.15">
      <c r="AJ4" s="659"/>
      <c r="AK4" s="994"/>
      <c r="AL4" s="994"/>
      <c r="AM4" s="994"/>
      <c r="AN4" s="994"/>
      <c r="AO4" s="994"/>
      <c r="AP4" s="994"/>
      <c r="AQ4" s="994"/>
      <c r="AR4" s="994"/>
      <c r="AS4" s="994"/>
      <c r="AT4" s="994"/>
      <c r="AU4" s="994"/>
      <c r="AV4" s="994"/>
      <c r="AW4" s="994"/>
      <c r="AX4" s="994"/>
      <c r="AY4" s="994"/>
      <c r="AZ4" s="994"/>
      <c r="BA4" s="994"/>
      <c r="BB4" s="994"/>
      <c r="BC4" s="994"/>
      <c r="BD4" s="994"/>
      <c r="BE4" s="994"/>
      <c r="BF4" s="994"/>
      <c r="BG4" s="994"/>
      <c r="BH4" s="994"/>
      <c r="BI4" s="994"/>
      <c r="BJ4" s="994"/>
      <c r="BK4" s="994"/>
      <c r="BL4" s="994"/>
      <c r="BM4" s="994"/>
      <c r="BN4" s="994"/>
      <c r="BO4" s="660"/>
    </row>
    <row r="5" spans="1:67" ht="15.75" customHeight="1" x14ac:dyDescent="0.15">
      <c r="A5" s="995" t="s">
        <v>781</v>
      </c>
      <c r="B5" s="996"/>
      <c r="C5" s="996"/>
      <c r="D5" s="996"/>
      <c r="E5" s="996"/>
      <c r="F5" s="996"/>
      <c r="G5" s="996"/>
      <c r="H5" s="996"/>
      <c r="I5" s="996"/>
      <c r="J5" s="996"/>
      <c r="K5" s="996"/>
      <c r="L5" s="996"/>
      <c r="M5" s="996"/>
      <c r="N5" s="996"/>
      <c r="O5" s="996"/>
      <c r="P5" s="996"/>
      <c r="Q5" s="996"/>
      <c r="R5" s="996"/>
      <c r="S5" s="996"/>
      <c r="T5" s="996"/>
      <c r="U5" s="996"/>
      <c r="V5" s="996"/>
      <c r="W5" s="996"/>
      <c r="X5" s="996"/>
      <c r="Y5" s="996"/>
      <c r="Z5" s="996"/>
      <c r="AA5" s="996"/>
      <c r="AB5" s="996"/>
      <c r="AC5" s="996"/>
      <c r="AD5" s="996"/>
      <c r="AE5" s="996"/>
      <c r="AF5" s="996"/>
      <c r="AG5" s="996"/>
      <c r="AH5" s="996"/>
      <c r="AJ5" s="659"/>
      <c r="AK5" s="994"/>
      <c r="AL5" s="994"/>
      <c r="AM5" s="994"/>
      <c r="AN5" s="994"/>
      <c r="AO5" s="994"/>
      <c r="AP5" s="994"/>
      <c r="AQ5" s="994"/>
      <c r="AR5" s="994"/>
      <c r="AS5" s="994"/>
      <c r="AT5" s="994"/>
      <c r="AU5" s="994"/>
      <c r="AV5" s="994"/>
      <c r="AW5" s="994"/>
      <c r="AX5" s="994"/>
      <c r="AY5" s="994"/>
      <c r="AZ5" s="994"/>
      <c r="BA5" s="994"/>
      <c r="BB5" s="994"/>
      <c r="BC5" s="994"/>
      <c r="BD5" s="994"/>
      <c r="BE5" s="994"/>
      <c r="BF5" s="994"/>
      <c r="BG5" s="994"/>
      <c r="BH5" s="994"/>
      <c r="BI5" s="994"/>
      <c r="BJ5" s="994"/>
      <c r="BK5" s="994"/>
      <c r="BL5" s="994"/>
      <c r="BM5" s="994"/>
      <c r="BN5" s="994"/>
      <c r="BO5" s="660"/>
    </row>
    <row r="6" spans="1:67" ht="15.75" customHeight="1" x14ac:dyDescent="0.15">
      <c r="A6" s="662"/>
      <c r="B6" s="663"/>
      <c r="C6" s="663"/>
      <c r="D6" s="663"/>
      <c r="E6" s="663"/>
      <c r="F6" s="663"/>
      <c r="G6" s="663"/>
      <c r="H6" s="663"/>
      <c r="I6" s="663"/>
      <c r="J6" s="663"/>
      <c r="K6" s="663"/>
      <c r="L6" s="663"/>
      <c r="M6" s="663"/>
      <c r="N6" s="663"/>
      <c r="O6" s="663"/>
      <c r="P6" s="663"/>
      <c r="Q6" s="663"/>
      <c r="R6" s="663"/>
      <c r="S6" s="663"/>
      <c r="T6" s="663"/>
      <c r="U6" s="663"/>
      <c r="V6" s="663"/>
      <c r="W6" s="663"/>
      <c r="X6" s="663"/>
      <c r="Y6" s="663"/>
      <c r="Z6" s="663"/>
      <c r="AA6" s="663"/>
      <c r="AB6" s="663"/>
      <c r="AC6" s="663"/>
      <c r="AD6" s="663"/>
      <c r="AE6" s="663"/>
      <c r="AF6" s="663"/>
      <c r="AG6" s="663"/>
      <c r="AH6" s="663"/>
      <c r="AJ6" s="659"/>
      <c r="AK6" s="994"/>
      <c r="AL6" s="994"/>
      <c r="AM6" s="994"/>
      <c r="AN6" s="994"/>
      <c r="AO6" s="994"/>
      <c r="AP6" s="994"/>
      <c r="AQ6" s="994"/>
      <c r="AR6" s="994"/>
      <c r="AS6" s="994"/>
      <c r="AT6" s="994"/>
      <c r="AU6" s="994"/>
      <c r="AV6" s="994"/>
      <c r="AW6" s="994"/>
      <c r="AX6" s="994"/>
      <c r="AY6" s="994"/>
      <c r="AZ6" s="994"/>
      <c r="BA6" s="994"/>
      <c r="BB6" s="994"/>
      <c r="BC6" s="994"/>
      <c r="BD6" s="994"/>
      <c r="BE6" s="994"/>
      <c r="BF6" s="994"/>
      <c r="BG6" s="994"/>
      <c r="BH6" s="994"/>
      <c r="BI6" s="994"/>
      <c r="BJ6" s="994"/>
      <c r="BK6" s="994"/>
      <c r="BL6" s="994"/>
      <c r="BM6" s="994"/>
      <c r="BN6" s="994"/>
      <c r="BO6" s="660"/>
    </row>
    <row r="7" spans="1:67" ht="15.75" customHeight="1" x14ac:dyDescent="0.15">
      <c r="AJ7" s="659"/>
      <c r="AK7" s="994"/>
      <c r="AL7" s="994"/>
      <c r="AM7" s="994"/>
      <c r="AN7" s="994"/>
      <c r="AO7" s="994"/>
      <c r="AP7" s="994"/>
      <c r="AQ7" s="994"/>
      <c r="AR7" s="994"/>
      <c r="AS7" s="994"/>
      <c r="AT7" s="994"/>
      <c r="AU7" s="994"/>
      <c r="AV7" s="994"/>
      <c r="AW7" s="994"/>
      <c r="AX7" s="994"/>
      <c r="AY7" s="994"/>
      <c r="AZ7" s="994"/>
      <c r="BA7" s="994"/>
      <c r="BB7" s="994"/>
      <c r="BC7" s="994"/>
      <c r="BD7" s="994"/>
      <c r="BE7" s="994"/>
      <c r="BF7" s="994"/>
      <c r="BG7" s="994"/>
      <c r="BH7" s="994"/>
      <c r="BI7" s="994"/>
      <c r="BJ7" s="994"/>
      <c r="BK7" s="994"/>
      <c r="BL7" s="994"/>
      <c r="BM7" s="994"/>
      <c r="BN7" s="994"/>
      <c r="BO7" s="660"/>
    </row>
    <row r="8" spans="1:67" ht="15.75" customHeight="1" x14ac:dyDescent="0.15">
      <c r="AI8" s="664"/>
      <c r="AJ8" s="665"/>
      <c r="AK8" s="994"/>
      <c r="AL8" s="994"/>
      <c r="AM8" s="994"/>
      <c r="AN8" s="994"/>
      <c r="AO8" s="994"/>
      <c r="AP8" s="994"/>
      <c r="AQ8" s="994"/>
      <c r="AR8" s="994"/>
      <c r="AS8" s="994"/>
      <c r="AT8" s="994"/>
      <c r="AU8" s="994"/>
      <c r="AV8" s="994"/>
      <c r="AW8" s="994"/>
      <c r="AX8" s="994"/>
      <c r="AY8" s="994"/>
      <c r="AZ8" s="994"/>
      <c r="BA8" s="994"/>
      <c r="BB8" s="994"/>
      <c r="BC8" s="994"/>
      <c r="BD8" s="994"/>
      <c r="BE8" s="994"/>
      <c r="BF8" s="994"/>
      <c r="BG8" s="994"/>
      <c r="BH8" s="994"/>
      <c r="BI8" s="994"/>
      <c r="BJ8" s="994"/>
      <c r="BK8" s="994"/>
      <c r="BL8" s="994"/>
      <c r="BM8" s="994"/>
      <c r="BN8" s="994"/>
      <c r="BO8" s="660"/>
    </row>
    <row r="9" spans="1:67" ht="15.75" customHeight="1" x14ac:dyDescent="0.15">
      <c r="A9" s="997" t="s">
        <v>787</v>
      </c>
      <c r="B9" s="997"/>
      <c r="C9" s="997"/>
      <c r="D9" s="997"/>
      <c r="E9" s="997"/>
      <c r="F9" s="997"/>
      <c r="G9" s="997"/>
      <c r="H9" s="997"/>
      <c r="I9" s="997"/>
      <c r="J9" s="997"/>
      <c r="K9" s="997"/>
      <c r="L9" s="997"/>
      <c r="M9" s="997"/>
      <c r="N9" s="997"/>
      <c r="O9" s="997"/>
      <c r="P9" s="997"/>
      <c r="Q9" s="997"/>
      <c r="R9" s="997"/>
      <c r="S9" s="997"/>
      <c r="T9" s="997"/>
      <c r="U9" s="997"/>
      <c r="V9" s="997"/>
      <c r="W9" s="997"/>
      <c r="X9" s="997"/>
      <c r="Y9" s="997"/>
      <c r="Z9" s="997"/>
      <c r="AA9" s="997"/>
      <c r="AB9" s="997"/>
      <c r="AC9" s="997"/>
      <c r="AD9" s="997"/>
      <c r="AE9" s="997"/>
      <c r="AF9" s="997"/>
      <c r="AG9" s="997"/>
      <c r="AH9" s="997"/>
      <c r="AI9" s="666"/>
      <c r="AJ9" s="667"/>
      <c r="AK9" s="994"/>
      <c r="AL9" s="994"/>
      <c r="AM9" s="994"/>
      <c r="AN9" s="994"/>
      <c r="AO9" s="994"/>
      <c r="AP9" s="994"/>
      <c r="AQ9" s="994"/>
      <c r="AR9" s="994"/>
      <c r="AS9" s="994"/>
      <c r="AT9" s="994"/>
      <c r="AU9" s="994"/>
      <c r="AV9" s="994"/>
      <c r="AW9" s="994"/>
      <c r="AX9" s="994"/>
      <c r="AY9" s="994"/>
      <c r="AZ9" s="994"/>
      <c r="BA9" s="994"/>
      <c r="BB9" s="994"/>
      <c r="BC9" s="994"/>
      <c r="BD9" s="994"/>
      <c r="BE9" s="994"/>
      <c r="BF9" s="994"/>
      <c r="BG9" s="994"/>
      <c r="BH9" s="994"/>
      <c r="BI9" s="994"/>
      <c r="BJ9" s="994"/>
      <c r="BK9" s="994"/>
      <c r="BL9" s="994"/>
      <c r="BM9" s="994"/>
      <c r="BN9" s="994"/>
      <c r="BO9" s="660"/>
    </row>
    <row r="10" spans="1:67" ht="15.75" customHeight="1" x14ac:dyDescent="0.15">
      <c r="A10" s="997"/>
      <c r="B10" s="997"/>
      <c r="C10" s="997"/>
      <c r="D10" s="997"/>
      <c r="E10" s="997"/>
      <c r="F10" s="997"/>
      <c r="G10" s="997"/>
      <c r="H10" s="997"/>
      <c r="I10" s="997"/>
      <c r="J10" s="997"/>
      <c r="K10" s="997"/>
      <c r="L10" s="997"/>
      <c r="M10" s="997"/>
      <c r="N10" s="997"/>
      <c r="O10" s="997"/>
      <c r="P10" s="997"/>
      <c r="Q10" s="997"/>
      <c r="R10" s="997"/>
      <c r="S10" s="997"/>
      <c r="T10" s="997"/>
      <c r="U10" s="997"/>
      <c r="V10" s="997"/>
      <c r="W10" s="997"/>
      <c r="X10" s="997"/>
      <c r="Y10" s="997"/>
      <c r="Z10" s="997"/>
      <c r="AA10" s="997"/>
      <c r="AB10" s="997"/>
      <c r="AC10" s="997"/>
      <c r="AD10" s="997"/>
      <c r="AE10" s="997"/>
      <c r="AF10" s="997"/>
      <c r="AG10" s="997"/>
      <c r="AH10" s="997"/>
      <c r="AI10" s="666"/>
      <c r="AJ10" s="667"/>
      <c r="AK10" s="994"/>
      <c r="AL10" s="994"/>
      <c r="AM10" s="994"/>
      <c r="AN10" s="994"/>
      <c r="AO10" s="994"/>
      <c r="AP10" s="994"/>
      <c r="AQ10" s="994"/>
      <c r="AR10" s="994"/>
      <c r="AS10" s="994"/>
      <c r="AT10" s="994"/>
      <c r="AU10" s="994"/>
      <c r="AV10" s="994"/>
      <c r="AW10" s="994"/>
      <c r="AX10" s="994"/>
      <c r="AY10" s="994"/>
      <c r="AZ10" s="994"/>
      <c r="BA10" s="994"/>
      <c r="BB10" s="994"/>
      <c r="BC10" s="994"/>
      <c r="BD10" s="994"/>
      <c r="BE10" s="994"/>
      <c r="BF10" s="994"/>
      <c r="BG10" s="994"/>
      <c r="BH10" s="994"/>
      <c r="BI10" s="994"/>
      <c r="BJ10" s="994"/>
      <c r="BK10" s="994"/>
      <c r="BL10" s="994"/>
      <c r="BM10" s="994"/>
      <c r="BN10" s="994"/>
      <c r="BO10" s="660"/>
    </row>
    <row r="11" spans="1:67" ht="15.75" customHeight="1" x14ac:dyDescent="0.15">
      <c r="A11" s="997"/>
      <c r="B11" s="997"/>
      <c r="C11" s="997"/>
      <c r="D11" s="997"/>
      <c r="E11" s="997"/>
      <c r="F11" s="997"/>
      <c r="G11" s="997"/>
      <c r="H11" s="997"/>
      <c r="I11" s="997"/>
      <c r="J11" s="997"/>
      <c r="K11" s="997"/>
      <c r="L11" s="997"/>
      <c r="M11" s="997"/>
      <c r="N11" s="997"/>
      <c r="O11" s="997"/>
      <c r="P11" s="997"/>
      <c r="Q11" s="997"/>
      <c r="R11" s="997"/>
      <c r="S11" s="997"/>
      <c r="T11" s="997"/>
      <c r="U11" s="997"/>
      <c r="V11" s="997"/>
      <c r="W11" s="997"/>
      <c r="X11" s="997"/>
      <c r="Y11" s="997"/>
      <c r="Z11" s="997"/>
      <c r="AA11" s="997"/>
      <c r="AB11" s="997"/>
      <c r="AC11" s="997"/>
      <c r="AD11" s="997"/>
      <c r="AE11" s="997"/>
      <c r="AF11" s="997"/>
      <c r="AG11" s="997"/>
      <c r="AH11" s="997"/>
      <c r="AI11" s="666"/>
      <c r="AJ11" s="667"/>
      <c r="AK11" s="994"/>
      <c r="AL11" s="994"/>
      <c r="AM11" s="994"/>
      <c r="AN11" s="994"/>
      <c r="AO11" s="994"/>
      <c r="AP11" s="994"/>
      <c r="AQ11" s="994"/>
      <c r="AR11" s="994"/>
      <c r="AS11" s="994"/>
      <c r="AT11" s="994"/>
      <c r="AU11" s="994"/>
      <c r="AV11" s="994"/>
      <c r="AW11" s="994"/>
      <c r="AX11" s="994"/>
      <c r="AY11" s="994"/>
      <c r="AZ11" s="994"/>
      <c r="BA11" s="994"/>
      <c r="BB11" s="994"/>
      <c r="BC11" s="994"/>
      <c r="BD11" s="994"/>
      <c r="BE11" s="994"/>
      <c r="BF11" s="994"/>
      <c r="BG11" s="994"/>
      <c r="BH11" s="994"/>
      <c r="BI11" s="994"/>
      <c r="BJ11" s="994"/>
      <c r="BK11" s="994"/>
      <c r="BL11" s="994"/>
      <c r="BM11" s="994"/>
      <c r="BN11" s="994"/>
      <c r="BO11" s="660"/>
    </row>
    <row r="12" spans="1:67" ht="15.75" customHeight="1" x14ac:dyDescent="0.15">
      <c r="R12" s="531" t="s">
        <v>780</v>
      </c>
      <c r="AJ12" s="659"/>
      <c r="AK12" s="994"/>
      <c r="AL12" s="994"/>
      <c r="AM12" s="994"/>
      <c r="AN12" s="994"/>
      <c r="AO12" s="994"/>
      <c r="AP12" s="994"/>
      <c r="AQ12" s="994"/>
      <c r="AR12" s="994"/>
      <c r="AS12" s="994"/>
      <c r="AT12" s="994"/>
      <c r="AU12" s="994"/>
      <c r="AV12" s="994"/>
      <c r="AW12" s="994"/>
      <c r="AX12" s="994"/>
      <c r="AY12" s="994"/>
      <c r="AZ12" s="994"/>
      <c r="BA12" s="994"/>
      <c r="BB12" s="994"/>
      <c r="BC12" s="994"/>
      <c r="BD12" s="994"/>
      <c r="BE12" s="994"/>
      <c r="BF12" s="994"/>
      <c r="BG12" s="994"/>
      <c r="BH12" s="994"/>
      <c r="BI12" s="994"/>
      <c r="BJ12" s="994"/>
      <c r="BK12" s="994"/>
      <c r="BL12" s="994"/>
      <c r="BM12" s="994"/>
      <c r="BN12" s="994"/>
      <c r="BO12" s="660"/>
    </row>
    <row r="13" spans="1:67" ht="15.75" customHeight="1" x14ac:dyDescent="0.15">
      <c r="AJ13" s="659"/>
      <c r="AK13" s="994"/>
      <c r="AL13" s="994"/>
      <c r="AM13" s="994"/>
      <c r="AN13" s="994"/>
      <c r="AO13" s="994"/>
      <c r="AP13" s="994"/>
      <c r="AQ13" s="994"/>
      <c r="AR13" s="994"/>
      <c r="AS13" s="994"/>
      <c r="AT13" s="994"/>
      <c r="AU13" s="994"/>
      <c r="AV13" s="994"/>
      <c r="AW13" s="994"/>
      <c r="AX13" s="994"/>
      <c r="AY13" s="994"/>
      <c r="AZ13" s="994"/>
      <c r="BA13" s="994"/>
      <c r="BB13" s="994"/>
      <c r="BC13" s="994"/>
      <c r="BD13" s="994"/>
      <c r="BE13" s="994"/>
      <c r="BF13" s="994"/>
      <c r="BG13" s="994"/>
      <c r="BH13" s="994"/>
      <c r="BI13" s="994"/>
      <c r="BJ13" s="994"/>
      <c r="BK13" s="994"/>
      <c r="BL13" s="994"/>
      <c r="BM13" s="994"/>
      <c r="BN13" s="994"/>
      <c r="BO13" s="660"/>
    </row>
    <row r="14" spans="1:67" ht="15.75" customHeight="1" x14ac:dyDescent="0.25">
      <c r="A14" s="531" t="s">
        <v>1234</v>
      </c>
      <c r="AJ14" s="659"/>
      <c r="AK14" s="994"/>
      <c r="AL14" s="994"/>
      <c r="AM14" s="994"/>
      <c r="AN14" s="994"/>
      <c r="AO14" s="994"/>
      <c r="AP14" s="994"/>
      <c r="AQ14" s="994"/>
      <c r="AR14" s="994"/>
      <c r="AS14" s="994"/>
      <c r="AT14" s="994"/>
      <c r="AU14" s="994"/>
      <c r="AV14" s="994"/>
      <c r="AW14" s="994"/>
      <c r="AX14" s="994"/>
      <c r="AY14" s="994"/>
      <c r="AZ14" s="994"/>
      <c r="BA14" s="994"/>
      <c r="BB14" s="994"/>
      <c r="BC14" s="994"/>
      <c r="BD14" s="994"/>
      <c r="BE14" s="994"/>
      <c r="BF14" s="994"/>
      <c r="BG14" s="994"/>
      <c r="BH14" s="994"/>
      <c r="BI14" s="994"/>
      <c r="BJ14" s="994"/>
      <c r="BK14" s="994"/>
      <c r="BL14" s="994"/>
      <c r="BM14" s="994"/>
      <c r="BN14" s="994"/>
      <c r="BO14" s="660"/>
    </row>
    <row r="15" spans="1:67" ht="15.75" customHeight="1" x14ac:dyDescent="0.15">
      <c r="AJ15" s="659"/>
      <c r="AK15" s="994"/>
      <c r="AL15" s="994"/>
      <c r="AM15" s="994"/>
      <c r="AN15" s="994"/>
      <c r="AO15" s="994"/>
      <c r="AP15" s="994"/>
      <c r="AQ15" s="994"/>
      <c r="AR15" s="994"/>
      <c r="AS15" s="994"/>
      <c r="AT15" s="994"/>
      <c r="AU15" s="994"/>
      <c r="AV15" s="994"/>
      <c r="AW15" s="994"/>
      <c r="AX15" s="994"/>
      <c r="AY15" s="994"/>
      <c r="AZ15" s="994"/>
      <c r="BA15" s="994"/>
      <c r="BB15" s="994"/>
      <c r="BC15" s="994"/>
      <c r="BD15" s="994"/>
      <c r="BE15" s="994"/>
      <c r="BF15" s="994"/>
      <c r="BG15" s="994"/>
      <c r="BH15" s="994"/>
      <c r="BI15" s="994"/>
      <c r="BJ15" s="994"/>
      <c r="BK15" s="994"/>
      <c r="BL15" s="994"/>
      <c r="BM15" s="994"/>
      <c r="BN15" s="994"/>
      <c r="BO15" s="660"/>
    </row>
    <row r="16" spans="1:67" ht="15.75" customHeight="1" x14ac:dyDescent="0.15">
      <c r="A16" s="998" t="s">
        <v>1235</v>
      </c>
      <c r="B16" s="998"/>
      <c r="C16" s="998"/>
      <c r="D16" s="998"/>
      <c r="E16" s="998"/>
      <c r="F16" s="998"/>
      <c r="G16" s="998"/>
      <c r="H16" s="998"/>
      <c r="I16" s="998"/>
      <c r="J16" s="998"/>
      <c r="K16" s="998"/>
      <c r="L16" s="998"/>
      <c r="M16" s="998"/>
      <c r="N16" s="998"/>
      <c r="O16" s="998"/>
      <c r="P16" s="998"/>
      <c r="Q16" s="998"/>
      <c r="R16" s="998"/>
      <c r="S16" s="998"/>
      <c r="T16" s="998"/>
      <c r="U16" s="998"/>
      <c r="V16" s="998"/>
      <c r="W16" s="998"/>
      <c r="X16" s="998"/>
      <c r="Y16" s="998"/>
      <c r="Z16" s="998"/>
      <c r="AA16" s="998"/>
      <c r="AB16" s="998"/>
      <c r="AC16" s="998"/>
      <c r="AD16" s="998"/>
      <c r="AE16" s="998"/>
      <c r="AF16" s="998"/>
      <c r="AG16" s="998"/>
      <c r="AH16" s="998"/>
      <c r="AJ16" s="659"/>
      <c r="AK16" s="994"/>
      <c r="AL16" s="994"/>
      <c r="AM16" s="994"/>
      <c r="AN16" s="994"/>
      <c r="AO16" s="994"/>
      <c r="AP16" s="994"/>
      <c r="AQ16" s="994"/>
      <c r="AR16" s="994"/>
      <c r="AS16" s="994"/>
      <c r="AT16" s="994"/>
      <c r="AU16" s="994"/>
      <c r="AV16" s="994"/>
      <c r="AW16" s="994"/>
      <c r="AX16" s="994"/>
      <c r="AY16" s="994"/>
      <c r="AZ16" s="994"/>
      <c r="BA16" s="994"/>
      <c r="BB16" s="994"/>
      <c r="BC16" s="994"/>
      <c r="BD16" s="994"/>
      <c r="BE16" s="994"/>
      <c r="BF16" s="994"/>
      <c r="BG16" s="994"/>
      <c r="BH16" s="994"/>
      <c r="BI16" s="994"/>
      <c r="BJ16" s="994"/>
      <c r="BK16" s="994"/>
      <c r="BL16" s="994"/>
      <c r="BM16" s="994"/>
      <c r="BN16" s="994"/>
      <c r="BO16" s="660"/>
    </row>
    <row r="17" spans="1:67" ht="15.75" customHeight="1" x14ac:dyDescent="0.15">
      <c r="AJ17" s="659"/>
      <c r="AK17" s="994"/>
      <c r="AL17" s="994"/>
      <c r="AM17" s="994"/>
      <c r="AN17" s="994"/>
      <c r="AO17" s="994"/>
      <c r="AP17" s="994"/>
      <c r="AQ17" s="994"/>
      <c r="AR17" s="994"/>
      <c r="AS17" s="994"/>
      <c r="AT17" s="994"/>
      <c r="AU17" s="994"/>
      <c r="AV17" s="994"/>
      <c r="AW17" s="994"/>
      <c r="AX17" s="994"/>
      <c r="AY17" s="994"/>
      <c r="AZ17" s="994"/>
      <c r="BA17" s="994"/>
      <c r="BB17" s="994"/>
      <c r="BC17" s="994"/>
      <c r="BD17" s="994"/>
      <c r="BE17" s="994"/>
      <c r="BF17" s="994"/>
      <c r="BG17" s="994"/>
      <c r="BH17" s="994"/>
      <c r="BI17" s="994"/>
      <c r="BJ17" s="994"/>
      <c r="BK17" s="994"/>
      <c r="BL17" s="994"/>
      <c r="BM17" s="994"/>
      <c r="BN17" s="994"/>
      <c r="BO17" s="660"/>
    </row>
    <row r="18" spans="1:67" ht="15.75" customHeight="1" x14ac:dyDescent="0.15">
      <c r="D18" s="997" t="s">
        <v>1236</v>
      </c>
      <c r="E18" s="997"/>
      <c r="F18" s="997"/>
      <c r="G18" s="997"/>
      <c r="H18" s="997"/>
      <c r="I18" s="997"/>
      <c r="J18" s="997"/>
      <c r="K18" s="997"/>
      <c r="L18" s="997"/>
      <c r="M18" s="997"/>
      <c r="N18" s="997"/>
      <c r="O18" s="997"/>
      <c r="P18" s="997"/>
      <c r="Q18" s="997"/>
      <c r="R18" s="997"/>
      <c r="S18" s="997"/>
      <c r="T18" s="997"/>
      <c r="U18" s="997"/>
      <c r="V18" s="997"/>
      <c r="W18" s="997"/>
      <c r="X18" s="997"/>
      <c r="Y18" s="997"/>
      <c r="Z18" s="997"/>
      <c r="AA18" s="997"/>
      <c r="AB18" s="997"/>
      <c r="AC18" s="997"/>
      <c r="AD18" s="997"/>
      <c r="AE18" s="997"/>
      <c r="AF18" s="997"/>
      <c r="AG18" s="997"/>
      <c r="AH18" s="997"/>
      <c r="AJ18" s="659"/>
      <c r="AK18" s="994"/>
      <c r="AL18" s="994"/>
      <c r="AM18" s="994"/>
      <c r="AN18" s="994"/>
      <c r="AO18" s="994"/>
      <c r="AP18" s="994"/>
      <c r="AQ18" s="994"/>
      <c r="AR18" s="994"/>
      <c r="AS18" s="994"/>
      <c r="AT18" s="994"/>
      <c r="AU18" s="994"/>
      <c r="AV18" s="994"/>
      <c r="AW18" s="994"/>
      <c r="AX18" s="994"/>
      <c r="AY18" s="994"/>
      <c r="AZ18" s="994"/>
      <c r="BA18" s="994"/>
      <c r="BB18" s="994"/>
      <c r="BC18" s="994"/>
      <c r="BD18" s="994"/>
      <c r="BE18" s="994"/>
      <c r="BF18" s="994"/>
      <c r="BG18" s="994"/>
      <c r="BH18" s="994"/>
      <c r="BI18" s="994"/>
      <c r="BJ18" s="994"/>
      <c r="BK18" s="994"/>
      <c r="BL18" s="994"/>
      <c r="BM18" s="994"/>
      <c r="BN18" s="994"/>
      <c r="BO18" s="660"/>
    </row>
    <row r="19" spans="1:67" ht="53.25" customHeight="1" x14ac:dyDescent="0.15">
      <c r="D19" s="997"/>
      <c r="E19" s="997"/>
      <c r="F19" s="997"/>
      <c r="G19" s="997"/>
      <c r="H19" s="997"/>
      <c r="I19" s="997"/>
      <c r="J19" s="997"/>
      <c r="K19" s="997"/>
      <c r="L19" s="997"/>
      <c r="M19" s="997"/>
      <c r="N19" s="997"/>
      <c r="O19" s="997"/>
      <c r="P19" s="997"/>
      <c r="Q19" s="997"/>
      <c r="R19" s="997"/>
      <c r="S19" s="997"/>
      <c r="T19" s="997"/>
      <c r="U19" s="997"/>
      <c r="V19" s="997"/>
      <c r="W19" s="997"/>
      <c r="X19" s="997"/>
      <c r="Y19" s="997"/>
      <c r="Z19" s="997"/>
      <c r="AA19" s="997"/>
      <c r="AB19" s="997"/>
      <c r="AC19" s="997"/>
      <c r="AD19" s="997"/>
      <c r="AE19" s="997"/>
      <c r="AF19" s="997"/>
      <c r="AG19" s="997"/>
      <c r="AH19" s="997"/>
      <c r="AJ19" s="659"/>
      <c r="AK19" s="994"/>
      <c r="AL19" s="994"/>
      <c r="AM19" s="994"/>
      <c r="AN19" s="994"/>
      <c r="AO19" s="994"/>
      <c r="AP19" s="994"/>
      <c r="AQ19" s="994"/>
      <c r="AR19" s="994"/>
      <c r="AS19" s="994"/>
      <c r="AT19" s="994"/>
      <c r="AU19" s="994"/>
      <c r="AV19" s="994"/>
      <c r="AW19" s="994"/>
      <c r="AX19" s="994"/>
      <c r="AY19" s="994"/>
      <c r="AZ19" s="994"/>
      <c r="BA19" s="994"/>
      <c r="BB19" s="994"/>
      <c r="BC19" s="994"/>
      <c r="BD19" s="994"/>
      <c r="BE19" s="994"/>
      <c r="BF19" s="994"/>
      <c r="BG19" s="994"/>
      <c r="BH19" s="994"/>
      <c r="BI19" s="994"/>
      <c r="BJ19" s="994"/>
      <c r="BK19" s="994"/>
      <c r="BL19" s="994"/>
      <c r="BM19" s="994"/>
      <c r="BN19" s="994"/>
      <c r="BO19" s="660"/>
    </row>
    <row r="20" spans="1:67" ht="15.75" customHeight="1" x14ac:dyDescent="0.15">
      <c r="AJ20" s="659"/>
      <c r="AK20" s="994"/>
      <c r="AL20" s="994"/>
      <c r="AM20" s="994"/>
      <c r="AN20" s="994"/>
      <c r="AO20" s="994"/>
      <c r="AP20" s="994"/>
      <c r="AQ20" s="994"/>
      <c r="AR20" s="994"/>
      <c r="AS20" s="994"/>
      <c r="AT20" s="994"/>
      <c r="AU20" s="994"/>
      <c r="AV20" s="994"/>
      <c r="AW20" s="994"/>
      <c r="AX20" s="994"/>
      <c r="AY20" s="994"/>
      <c r="AZ20" s="994"/>
      <c r="BA20" s="994"/>
      <c r="BB20" s="994"/>
      <c r="BC20" s="994"/>
      <c r="BD20" s="994"/>
      <c r="BE20" s="994"/>
      <c r="BF20" s="994"/>
      <c r="BG20" s="994"/>
      <c r="BH20" s="994"/>
      <c r="BI20" s="994"/>
      <c r="BJ20" s="994"/>
      <c r="BK20" s="994"/>
      <c r="BL20" s="994"/>
      <c r="BM20" s="994"/>
      <c r="BN20" s="994"/>
      <c r="BO20" s="660"/>
    </row>
    <row r="21" spans="1:67" ht="15.75" customHeight="1" x14ac:dyDescent="0.15">
      <c r="D21" s="531" t="s">
        <v>1237</v>
      </c>
      <c r="AJ21" s="659"/>
      <c r="AK21" s="660"/>
      <c r="AL21" s="660"/>
      <c r="AM21" s="660"/>
      <c r="AN21" s="660"/>
      <c r="AO21" s="660"/>
      <c r="AP21" s="660"/>
      <c r="AQ21" s="660"/>
      <c r="AR21" s="660"/>
      <c r="AS21" s="660"/>
      <c r="AT21" s="660"/>
      <c r="AU21" s="660"/>
      <c r="AV21" s="660"/>
      <c r="AW21" s="660"/>
      <c r="AX21" s="660"/>
      <c r="AY21" s="660"/>
      <c r="AZ21" s="660"/>
      <c r="BA21" s="660"/>
      <c r="BB21" s="660"/>
      <c r="BC21" s="660"/>
      <c r="BD21" s="660"/>
      <c r="BE21" s="660"/>
      <c r="BF21" s="660"/>
      <c r="BG21" s="660"/>
      <c r="BH21" s="660"/>
      <c r="BI21" s="660"/>
      <c r="BJ21" s="660"/>
      <c r="BK21" s="660"/>
      <c r="BL21" s="660"/>
      <c r="BM21" s="660"/>
      <c r="BN21" s="660"/>
      <c r="BO21" s="660"/>
    </row>
    <row r="22" spans="1:67" ht="15.75" customHeight="1" x14ac:dyDescent="0.15">
      <c r="D22" s="1008" t="s">
        <v>786</v>
      </c>
      <c r="E22" s="1008"/>
      <c r="F22" s="1008"/>
      <c r="G22" s="1008"/>
      <c r="H22" s="1008"/>
      <c r="I22" s="1008"/>
      <c r="J22" s="1008"/>
      <c r="K22" s="1008"/>
      <c r="L22" s="1008"/>
      <c r="M22" s="1008" t="s">
        <v>783</v>
      </c>
      <c r="N22" s="1008"/>
      <c r="O22" s="1008"/>
      <c r="P22" s="1008"/>
      <c r="Q22" s="1008"/>
      <c r="R22" s="1008"/>
      <c r="S22" s="1008" t="s">
        <v>784</v>
      </c>
      <c r="T22" s="1008"/>
      <c r="U22" s="1008"/>
      <c r="V22" s="1008"/>
      <c r="W22" s="1008"/>
      <c r="X22" s="1008"/>
      <c r="Y22" s="1008"/>
      <c r="Z22" s="1008"/>
      <c r="AA22" s="1008"/>
      <c r="AB22" s="1008"/>
      <c r="AC22" s="1008"/>
      <c r="AD22" s="1008"/>
      <c r="AE22" s="1008"/>
      <c r="AF22" s="1008"/>
      <c r="AG22" s="1008"/>
      <c r="AH22" s="1008"/>
      <c r="AJ22" s="659"/>
      <c r="AK22" s="660"/>
      <c r="AL22" s="660"/>
      <c r="AM22" s="660"/>
      <c r="AN22" s="660"/>
      <c r="AO22" s="660"/>
      <c r="AP22" s="660"/>
      <c r="AQ22" s="660"/>
      <c r="AR22" s="660"/>
      <c r="AS22" s="660"/>
      <c r="AT22" s="660"/>
      <c r="AU22" s="660"/>
      <c r="AV22" s="660"/>
      <c r="AW22" s="660"/>
      <c r="AX22" s="660"/>
      <c r="AY22" s="660"/>
      <c r="AZ22" s="660"/>
      <c r="BA22" s="660"/>
      <c r="BB22" s="660"/>
      <c r="BC22" s="660"/>
      <c r="BD22" s="660"/>
      <c r="BE22" s="660"/>
      <c r="BF22" s="660"/>
      <c r="BG22" s="660"/>
      <c r="BH22" s="660"/>
      <c r="BI22" s="660"/>
      <c r="BJ22" s="660"/>
      <c r="BK22" s="660"/>
      <c r="BL22" s="660"/>
      <c r="BM22" s="660"/>
      <c r="BN22" s="660"/>
      <c r="BO22" s="660"/>
    </row>
    <row r="23" spans="1:67" ht="15.75" customHeight="1" x14ac:dyDescent="0.15">
      <c r="D23" s="1002"/>
      <c r="E23" s="1003"/>
      <c r="F23" s="1003"/>
      <c r="G23" s="1003"/>
      <c r="H23" s="1003"/>
      <c r="I23" s="1003"/>
      <c r="J23" s="1003"/>
      <c r="K23" s="1003"/>
      <c r="L23" s="1004"/>
      <c r="M23" s="999" t="s">
        <v>785</v>
      </c>
      <c r="N23" s="1000"/>
      <c r="O23" s="1000"/>
      <c r="P23" s="1000"/>
      <c r="Q23" s="1000"/>
      <c r="R23" s="1001"/>
      <c r="S23" s="1005"/>
      <c r="T23" s="1006"/>
      <c r="U23" s="1006"/>
      <c r="V23" s="1006"/>
      <c r="W23" s="1006"/>
      <c r="X23" s="1006"/>
      <c r="Y23" s="1006"/>
      <c r="Z23" s="1006"/>
      <c r="AA23" s="1006"/>
      <c r="AB23" s="1006"/>
      <c r="AC23" s="1006"/>
      <c r="AD23" s="1006"/>
      <c r="AE23" s="1006"/>
      <c r="AF23" s="1006"/>
      <c r="AG23" s="1006"/>
      <c r="AH23" s="1007"/>
      <c r="AJ23" s="659"/>
      <c r="AK23" s="660"/>
      <c r="AL23" s="660"/>
      <c r="AM23" s="660"/>
      <c r="AN23" s="660"/>
      <c r="AO23" s="660"/>
      <c r="AP23" s="660"/>
      <c r="AQ23" s="660"/>
      <c r="AR23" s="660"/>
      <c r="AS23" s="660"/>
      <c r="AT23" s="660"/>
      <c r="AU23" s="660"/>
      <c r="AV23" s="660"/>
      <c r="AW23" s="660"/>
      <c r="AX23" s="660"/>
      <c r="AY23" s="660"/>
      <c r="AZ23" s="660"/>
      <c r="BA23" s="660"/>
      <c r="BB23" s="660"/>
      <c r="BC23" s="660"/>
      <c r="BD23" s="660"/>
      <c r="BE23" s="660"/>
      <c r="BF23" s="660"/>
      <c r="BG23" s="660"/>
      <c r="BH23" s="660"/>
      <c r="BI23" s="660"/>
      <c r="BJ23" s="660"/>
      <c r="BK23" s="660"/>
      <c r="BL23" s="660"/>
      <c r="BM23" s="660"/>
      <c r="BN23" s="660"/>
      <c r="BO23" s="660"/>
    </row>
    <row r="24" spans="1:67" ht="15.75" customHeight="1" x14ac:dyDescent="0.15">
      <c r="D24" s="1009" t="s">
        <v>1238</v>
      </c>
      <c r="E24" s="1009"/>
      <c r="F24" s="1009"/>
      <c r="G24" s="1009"/>
      <c r="H24" s="1009"/>
      <c r="I24" s="1009"/>
      <c r="J24" s="1009"/>
      <c r="K24" s="1009"/>
      <c r="L24" s="1009"/>
      <c r="M24" s="1010"/>
      <c r="N24" s="1010"/>
      <c r="O24" s="1010"/>
      <c r="P24" s="1010"/>
      <c r="Q24" s="1010"/>
      <c r="R24" s="1010"/>
      <c r="S24" s="1010"/>
      <c r="T24" s="1010"/>
      <c r="U24" s="1010"/>
      <c r="V24" s="1010"/>
      <c r="W24" s="1010"/>
      <c r="X24" s="1010"/>
      <c r="Y24" s="1010"/>
      <c r="Z24" s="1010"/>
      <c r="AA24" s="1010"/>
      <c r="AB24" s="1010"/>
      <c r="AC24" s="1010"/>
      <c r="AD24" s="1010"/>
      <c r="AE24" s="1010"/>
      <c r="AF24" s="1010"/>
      <c r="AG24" s="1010"/>
      <c r="AH24" s="1010"/>
      <c r="AJ24" s="659"/>
      <c r="AK24" s="660"/>
      <c r="AL24" s="660"/>
      <c r="AM24" s="660"/>
      <c r="AN24" s="660"/>
      <c r="AO24" s="660"/>
      <c r="AP24" s="660"/>
      <c r="AQ24" s="660"/>
      <c r="AR24" s="660"/>
      <c r="AS24" s="660"/>
      <c r="AT24" s="660"/>
      <c r="AU24" s="660"/>
      <c r="AV24" s="660"/>
      <c r="AW24" s="660"/>
      <c r="AX24" s="660"/>
      <c r="AY24" s="660"/>
      <c r="AZ24" s="660"/>
      <c r="BA24" s="660"/>
      <c r="BB24" s="660"/>
      <c r="BC24" s="660"/>
      <c r="BD24" s="660"/>
      <c r="BE24" s="660"/>
      <c r="BF24" s="660"/>
      <c r="BG24" s="660"/>
      <c r="BH24" s="660"/>
      <c r="BI24" s="660"/>
      <c r="BJ24" s="660"/>
      <c r="BK24" s="660"/>
      <c r="BL24" s="660"/>
      <c r="BM24" s="660"/>
      <c r="BN24" s="660"/>
      <c r="BO24" s="660"/>
    </row>
    <row r="25" spans="1:67" ht="15.75" customHeight="1" x14ac:dyDescent="0.15">
      <c r="D25" s="1009"/>
      <c r="E25" s="1009"/>
      <c r="F25" s="1009"/>
      <c r="G25" s="1009"/>
      <c r="H25" s="1009"/>
      <c r="I25" s="1009"/>
      <c r="J25" s="1009"/>
      <c r="K25" s="1009"/>
      <c r="L25" s="1009"/>
      <c r="M25" s="1010"/>
      <c r="N25" s="1010"/>
      <c r="O25" s="1010"/>
      <c r="P25" s="1010"/>
      <c r="Q25" s="1010"/>
      <c r="R25" s="1010"/>
      <c r="S25" s="1010"/>
      <c r="T25" s="1010"/>
      <c r="U25" s="1010"/>
      <c r="V25" s="1010"/>
      <c r="W25" s="1010"/>
      <c r="X25" s="1010"/>
      <c r="Y25" s="1010"/>
      <c r="Z25" s="1010"/>
      <c r="AA25" s="1010"/>
      <c r="AB25" s="1010"/>
      <c r="AC25" s="1010"/>
      <c r="AD25" s="1010"/>
      <c r="AE25" s="1010"/>
      <c r="AF25" s="1010"/>
      <c r="AG25" s="1010"/>
      <c r="AH25" s="1010"/>
      <c r="AJ25" s="659"/>
      <c r="AK25" s="660"/>
      <c r="AL25" s="660"/>
      <c r="AM25" s="660"/>
      <c r="AN25" s="660"/>
      <c r="AO25" s="660"/>
      <c r="AP25" s="660"/>
      <c r="AQ25" s="660"/>
      <c r="AR25" s="660"/>
      <c r="AS25" s="660"/>
      <c r="AT25" s="660"/>
      <c r="AU25" s="660"/>
      <c r="AV25" s="660"/>
      <c r="AW25" s="660"/>
      <c r="AX25" s="660"/>
      <c r="AY25" s="660"/>
      <c r="AZ25" s="660"/>
      <c r="BA25" s="660"/>
      <c r="BB25" s="660"/>
      <c r="BC25" s="660"/>
      <c r="BD25" s="660"/>
      <c r="BE25" s="660"/>
      <c r="BF25" s="660"/>
      <c r="BG25" s="660"/>
      <c r="BH25" s="660"/>
      <c r="BI25" s="660"/>
      <c r="BJ25" s="660"/>
      <c r="BK25" s="660"/>
      <c r="BL25" s="660"/>
      <c r="BM25" s="660"/>
      <c r="BN25" s="660"/>
      <c r="BO25" s="660"/>
    </row>
    <row r="26" spans="1:67" ht="15.75" customHeight="1" x14ac:dyDescent="0.15">
      <c r="D26" s="668"/>
      <c r="E26" s="668"/>
      <c r="F26" s="668"/>
      <c r="G26" s="668"/>
      <c r="H26" s="668"/>
      <c r="I26" s="668"/>
      <c r="J26" s="668"/>
      <c r="K26" s="668"/>
      <c r="L26" s="668"/>
      <c r="M26" s="669"/>
      <c r="N26" s="669"/>
      <c r="O26" s="669"/>
      <c r="P26" s="669"/>
      <c r="Q26" s="669"/>
      <c r="R26" s="669"/>
      <c r="S26" s="670"/>
      <c r="T26" s="670"/>
      <c r="U26" s="670"/>
      <c r="V26" s="670"/>
      <c r="W26" s="670"/>
      <c r="X26" s="670"/>
      <c r="Y26" s="670"/>
      <c r="Z26" s="670"/>
      <c r="AA26" s="670"/>
      <c r="AB26" s="670"/>
      <c r="AC26" s="670"/>
      <c r="AD26" s="670"/>
      <c r="AE26" s="670"/>
      <c r="AF26" s="670"/>
      <c r="AG26" s="670"/>
      <c r="AH26" s="670"/>
      <c r="AJ26" s="659"/>
      <c r="AK26" s="660"/>
      <c r="AL26" s="660"/>
      <c r="AM26" s="660"/>
      <c r="AN26" s="660"/>
      <c r="AO26" s="660"/>
      <c r="AP26" s="660"/>
      <c r="AQ26" s="660"/>
      <c r="AR26" s="660"/>
      <c r="AS26" s="660"/>
      <c r="AT26" s="660"/>
      <c r="AU26" s="660"/>
      <c r="AV26" s="660"/>
      <c r="AW26" s="660"/>
      <c r="AX26" s="660"/>
      <c r="AY26" s="660"/>
      <c r="AZ26" s="660"/>
      <c r="BA26" s="660"/>
      <c r="BB26" s="660"/>
      <c r="BC26" s="660"/>
      <c r="BD26" s="660"/>
      <c r="BE26" s="660"/>
      <c r="BF26" s="660"/>
      <c r="BG26" s="660"/>
      <c r="BH26" s="660"/>
      <c r="BI26" s="660"/>
      <c r="BJ26" s="660"/>
      <c r="BK26" s="660"/>
      <c r="BL26" s="660"/>
      <c r="BM26" s="660"/>
      <c r="BN26" s="660"/>
      <c r="BO26" s="660"/>
    </row>
    <row r="27" spans="1:67" ht="15.75" customHeight="1" x14ac:dyDescent="0.15">
      <c r="D27" s="531" t="s">
        <v>1239</v>
      </c>
      <c r="E27" s="671"/>
      <c r="F27" s="671"/>
      <c r="G27" s="671"/>
      <c r="H27" s="671"/>
      <c r="I27" s="671"/>
      <c r="J27" s="671"/>
      <c r="K27" s="671"/>
      <c r="L27" s="671"/>
      <c r="M27" s="671"/>
      <c r="N27" s="671"/>
      <c r="O27" s="671"/>
      <c r="P27" s="671"/>
      <c r="Q27" s="671"/>
      <c r="R27" s="671"/>
      <c r="S27" s="671"/>
      <c r="T27" s="671"/>
      <c r="U27" s="671"/>
      <c r="V27" s="671"/>
      <c r="W27" s="671"/>
      <c r="X27" s="671"/>
      <c r="Y27" s="671"/>
      <c r="Z27" s="671"/>
      <c r="AA27" s="671"/>
      <c r="AB27" s="671"/>
      <c r="AC27" s="671"/>
      <c r="AD27" s="671"/>
      <c r="AE27" s="671"/>
      <c r="AF27" s="671"/>
      <c r="AG27" s="671"/>
      <c r="AH27" s="671"/>
      <c r="AJ27" s="659"/>
      <c r="AK27" s="660"/>
      <c r="AL27" s="660"/>
      <c r="AM27" s="660"/>
      <c r="AN27" s="660"/>
      <c r="AO27" s="660"/>
      <c r="AP27" s="660"/>
      <c r="AQ27" s="660"/>
      <c r="AR27" s="660"/>
      <c r="AS27" s="660"/>
      <c r="AT27" s="660"/>
      <c r="AU27" s="660"/>
      <c r="AV27" s="660"/>
      <c r="AW27" s="660"/>
      <c r="AX27" s="660"/>
      <c r="AY27" s="660"/>
      <c r="AZ27" s="660"/>
      <c r="BA27" s="660"/>
      <c r="BB27" s="660"/>
      <c r="BC27" s="660"/>
      <c r="BD27" s="660"/>
      <c r="BE27" s="660"/>
      <c r="BF27" s="660"/>
      <c r="BG27" s="660"/>
      <c r="BH27" s="660"/>
      <c r="BI27" s="660"/>
      <c r="BJ27" s="660"/>
      <c r="BK27" s="660"/>
      <c r="BL27" s="660"/>
      <c r="BM27" s="660"/>
      <c r="BN27" s="660"/>
      <c r="BO27" s="660"/>
    </row>
    <row r="28" spans="1:67" ht="15.75" customHeight="1" x14ac:dyDescent="0.15">
      <c r="D28" s="1008" t="s">
        <v>783</v>
      </c>
      <c r="E28" s="1008"/>
      <c r="F28" s="1008"/>
      <c r="G28" s="1008"/>
      <c r="H28" s="1008"/>
      <c r="I28" s="1008"/>
      <c r="J28" s="1008" t="s">
        <v>784</v>
      </c>
      <c r="K28" s="1008"/>
      <c r="L28" s="1008"/>
      <c r="M28" s="1008"/>
      <c r="N28" s="1008"/>
      <c r="O28" s="1008"/>
      <c r="P28" s="1008"/>
      <c r="Q28" s="1008"/>
      <c r="R28" s="1008"/>
      <c r="S28" s="1008"/>
      <c r="T28" s="1008"/>
      <c r="U28" s="1008"/>
      <c r="V28" s="1008"/>
      <c r="W28" s="1008"/>
      <c r="X28" s="1008"/>
      <c r="Y28" s="1008"/>
      <c r="Z28" s="1008" t="s">
        <v>791</v>
      </c>
      <c r="AA28" s="1008"/>
      <c r="AB28" s="1008"/>
      <c r="AC28" s="1008"/>
      <c r="AD28" s="1008"/>
      <c r="AE28" s="1008"/>
      <c r="AF28" s="1008"/>
      <c r="AG28" s="1008"/>
      <c r="AH28" s="1008"/>
      <c r="AJ28" s="659"/>
      <c r="AK28" s="660"/>
      <c r="AL28" s="660"/>
      <c r="AM28" s="660"/>
      <c r="AN28" s="660"/>
      <c r="AO28" s="660"/>
      <c r="AP28" s="660"/>
      <c r="AQ28" s="660"/>
      <c r="AR28" s="660"/>
      <c r="AS28" s="660"/>
      <c r="AT28" s="660"/>
      <c r="AU28" s="660"/>
      <c r="AV28" s="660"/>
      <c r="AW28" s="660"/>
      <c r="AX28" s="660"/>
      <c r="AY28" s="660"/>
      <c r="AZ28" s="660"/>
      <c r="BA28" s="660"/>
      <c r="BB28" s="660"/>
      <c r="BC28" s="660"/>
      <c r="BD28" s="660"/>
      <c r="BE28" s="660"/>
      <c r="BF28" s="660"/>
      <c r="BG28" s="660"/>
      <c r="BH28" s="660"/>
      <c r="BI28" s="660"/>
      <c r="BJ28" s="660"/>
      <c r="BK28" s="660"/>
      <c r="BL28" s="660"/>
      <c r="BM28" s="660"/>
      <c r="BN28" s="660"/>
      <c r="BO28" s="660"/>
    </row>
    <row r="29" spans="1:67" ht="15.75" customHeight="1" x14ac:dyDescent="0.15">
      <c r="D29" s="999" t="s">
        <v>785</v>
      </c>
      <c r="E29" s="1000"/>
      <c r="F29" s="1000"/>
      <c r="G29" s="1000"/>
      <c r="H29" s="1000"/>
      <c r="I29" s="1001"/>
      <c r="J29" s="1002"/>
      <c r="K29" s="1003"/>
      <c r="L29" s="1003"/>
      <c r="M29" s="1003"/>
      <c r="N29" s="1003"/>
      <c r="O29" s="1003"/>
      <c r="P29" s="1003"/>
      <c r="Q29" s="1003"/>
      <c r="R29" s="1003"/>
      <c r="S29" s="1003"/>
      <c r="T29" s="1003"/>
      <c r="U29" s="1003"/>
      <c r="V29" s="1003"/>
      <c r="W29" s="1003"/>
      <c r="X29" s="1003"/>
      <c r="Y29" s="1004"/>
      <c r="Z29" s="1005"/>
      <c r="AA29" s="1006"/>
      <c r="AB29" s="1006"/>
      <c r="AC29" s="1006"/>
      <c r="AD29" s="1006"/>
      <c r="AE29" s="1006"/>
      <c r="AF29" s="1006"/>
      <c r="AG29" s="1006"/>
      <c r="AH29" s="1007"/>
      <c r="AJ29" s="659"/>
      <c r="AK29" s="660"/>
      <c r="AL29" s="660"/>
      <c r="AM29" s="660"/>
      <c r="AN29" s="660"/>
      <c r="AO29" s="660"/>
      <c r="AP29" s="660"/>
      <c r="AQ29" s="660"/>
      <c r="AR29" s="660"/>
      <c r="AS29" s="660"/>
      <c r="AT29" s="660"/>
      <c r="AU29" s="660"/>
      <c r="AV29" s="660"/>
      <c r="AW29" s="660"/>
      <c r="AX29" s="660"/>
      <c r="AY29" s="660"/>
      <c r="AZ29" s="660"/>
      <c r="BA29" s="660"/>
      <c r="BB29" s="660"/>
      <c r="BC29" s="660"/>
      <c r="BD29" s="660"/>
      <c r="BE29" s="660"/>
      <c r="BF29" s="660"/>
      <c r="BG29" s="660"/>
      <c r="BH29" s="660"/>
      <c r="BI29" s="660"/>
      <c r="BJ29" s="660"/>
      <c r="BK29" s="660"/>
      <c r="BL29" s="660"/>
      <c r="BM29" s="660"/>
      <c r="BN29" s="660"/>
      <c r="BO29" s="660"/>
    </row>
    <row r="30" spans="1:67" ht="15.75" customHeight="1" x14ac:dyDescent="0.15">
      <c r="AJ30" s="659"/>
      <c r="AK30" s="660"/>
      <c r="AL30" s="660"/>
      <c r="AM30" s="660"/>
      <c r="AN30" s="660"/>
      <c r="AO30" s="660"/>
      <c r="AP30" s="660"/>
      <c r="AQ30" s="660"/>
      <c r="AR30" s="660"/>
      <c r="AS30" s="660"/>
      <c r="AT30" s="660"/>
      <c r="AU30" s="660"/>
      <c r="AV30" s="660"/>
      <c r="AW30" s="660"/>
      <c r="AX30" s="660"/>
      <c r="AY30" s="660"/>
      <c r="AZ30" s="660"/>
      <c r="BA30" s="660"/>
      <c r="BB30" s="660"/>
      <c r="BC30" s="660"/>
      <c r="BD30" s="660"/>
      <c r="BE30" s="660"/>
      <c r="BF30" s="660"/>
      <c r="BG30" s="660"/>
      <c r="BH30" s="660"/>
      <c r="BI30" s="660"/>
      <c r="BJ30" s="660"/>
      <c r="BK30" s="660"/>
      <c r="BL30" s="660"/>
      <c r="BM30" s="660"/>
      <c r="BN30" s="660"/>
      <c r="BO30" s="660"/>
    </row>
    <row r="31" spans="1:67" ht="15.75" customHeight="1" x14ac:dyDescent="0.15">
      <c r="A31" s="998" t="s">
        <v>1240</v>
      </c>
      <c r="B31" s="998"/>
      <c r="C31" s="998"/>
      <c r="D31" s="998"/>
      <c r="E31" s="998"/>
      <c r="F31" s="998"/>
      <c r="G31" s="998"/>
      <c r="H31" s="998"/>
      <c r="I31" s="998"/>
      <c r="J31" s="998"/>
      <c r="K31" s="998"/>
      <c r="L31" s="998"/>
      <c r="M31" s="998"/>
      <c r="N31" s="998"/>
      <c r="O31" s="998"/>
      <c r="P31" s="998"/>
      <c r="Q31" s="998"/>
      <c r="R31" s="998"/>
      <c r="S31" s="998"/>
      <c r="T31" s="998"/>
      <c r="U31" s="998"/>
      <c r="V31" s="998"/>
      <c r="W31" s="998"/>
      <c r="X31" s="998"/>
      <c r="Y31" s="998"/>
      <c r="Z31" s="998"/>
      <c r="AA31" s="998"/>
      <c r="AB31" s="998"/>
      <c r="AC31" s="998"/>
      <c r="AD31" s="998"/>
      <c r="AE31" s="998"/>
      <c r="AF31" s="998"/>
      <c r="AG31" s="998"/>
      <c r="AH31" s="998"/>
      <c r="AJ31" s="659"/>
      <c r="AK31" s="660"/>
      <c r="AL31" s="660"/>
      <c r="AM31" s="660"/>
      <c r="AN31" s="660"/>
      <c r="AO31" s="660"/>
      <c r="AP31" s="660"/>
      <c r="AQ31" s="660"/>
      <c r="AR31" s="660"/>
      <c r="AS31" s="660"/>
      <c r="AT31" s="660"/>
      <c r="AU31" s="660"/>
      <c r="AV31" s="660"/>
      <c r="AW31" s="660"/>
      <c r="AX31" s="660"/>
      <c r="AY31" s="660"/>
      <c r="AZ31" s="660"/>
      <c r="BA31" s="660"/>
      <c r="BB31" s="660"/>
      <c r="BC31" s="660"/>
      <c r="BD31" s="660"/>
      <c r="BE31" s="660"/>
      <c r="BF31" s="660"/>
      <c r="BG31" s="660"/>
      <c r="BH31" s="660"/>
      <c r="BI31" s="660"/>
      <c r="BJ31" s="660"/>
      <c r="BK31" s="660"/>
      <c r="BL31" s="660"/>
      <c r="BM31" s="660"/>
      <c r="BN31" s="660"/>
      <c r="BO31" s="660"/>
    </row>
    <row r="32" spans="1:67" ht="15.75" customHeight="1" x14ac:dyDescent="0.15">
      <c r="AJ32" s="659"/>
      <c r="AK32" s="660"/>
      <c r="AL32" s="660"/>
      <c r="AM32" s="660"/>
      <c r="AN32" s="660"/>
      <c r="AO32" s="660"/>
      <c r="AP32" s="660"/>
      <c r="AQ32" s="660"/>
      <c r="AR32" s="660"/>
      <c r="AS32" s="660"/>
      <c r="AT32" s="660"/>
      <c r="AU32" s="660"/>
      <c r="AV32" s="660"/>
      <c r="AW32" s="660"/>
      <c r="AX32" s="660"/>
      <c r="AY32" s="660"/>
      <c r="AZ32" s="660"/>
      <c r="BA32" s="660"/>
      <c r="BB32" s="660"/>
      <c r="BC32" s="660"/>
      <c r="BD32" s="660"/>
      <c r="BE32" s="660"/>
      <c r="BF32" s="660"/>
      <c r="BG32" s="660"/>
      <c r="BH32" s="660"/>
      <c r="BI32" s="660"/>
      <c r="BJ32" s="660"/>
      <c r="BK32" s="660"/>
      <c r="BL32" s="660"/>
      <c r="BM32" s="660"/>
      <c r="BN32" s="660"/>
      <c r="BO32" s="660"/>
    </row>
    <row r="33" spans="1:67" ht="15.75" customHeight="1" x14ac:dyDescent="0.15">
      <c r="D33" s="997" t="s">
        <v>1241</v>
      </c>
      <c r="E33" s="997"/>
      <c r="F33" s="997"/>
      <c r="G33" s="997"/>
      <c r="H33" s="997"/>
      <c r="I33" s="997"/>
      <c r="J33" s="997"/>
      <c r="K33" s="997"/>
      <c r="L33" s="997"/>
      <c r="M33" s="997"/>
      <c r="N33" s="997"/>
      <c r="O33" s="997"/>
      <c r="P33" s="997"/>
      <c r="Q33" s="997"/>
      <c r="R33" s="997"/>
      <c r="S33" s="997"/>
      <c r="T33" s="997"/>
      <c r="U33" s="997"/>
      <c r="V33" s="997"/>
      <c r="W33" s="997"/>
      <c r="X33" s="997"/>
      <c r="Y33" s="997"/>
      <c r="Z33" s="997"/>
      <c r="AA33" s="997"/>
      <c r="AB33" s="997"/>
      <c r="AC33" s="997"/>
      <c r="AD33" s="997"/>
      <c r="AE33" s="997"/>
      <c r="AF33" s="997"/>
      <c r="AG33" s="997"/>
      <c r="AH33" s="997"/>
      <c r="AJ33" s="659"/>
      <c r="AK33" s="660"/>
      <c r="AL33" s="660"/>
      <c r="AM33" s="660"/>
      <c r="AN33" s="660"/>
      <c r="AO33" s="660"/>
      <c r="AP33" s="660"/>
      <c r="AQ33" s="660"/>
      <c r="AR33" s="660"/>
      <c r="AS33" s="660"/>
      <c r="AT33" s="660"/>
      <c r="AU33" s="660"/>
      <c r="AV33" s="660"/>
      <c r="AW33" s="660"/>
      <c r="AX33" s="660"/>
      <c r="AY33" s="660"/>
      <c r="AZ33" s="660"/>
      <c r="BA33" s="660"/>
      <c r="BB33" s="660"/>
      <c r="BC33" s="660"/>
      <c r="BD33" s="660"/>
      <c r="BE33" s="660"/>
      <c r="BF33" s="660"/>
      <c r="BG33" s="660"/>
      <c r="BH33" s="660"/>
      <c r="BI33" s="660"/>
      <c r="BJ33" s="660"/>
      <c r="BK33" s="660"/>
      <c r="BL33" s="660"/>
      <c r="BM33" s="660"/>
      <c r="BN33" s="660"/>
      <c r="BO33" s="660"/>
    </row>
    <row r="34" spans="1:67" ht="15.75" customHeight="1" x14ac:dyDescent="0.15">
      <c r="D34" s="997"/>
      <c r="E34" s="997"/>
      <c r="F34" s="997"/>
      <c r="G34" s="997"/>
      <c r="H34" s="997"/>
      <c r="I34" s="997"/>
      <c r="J34" s="997"/>
      <c r="K34" s="997"/>
      <c r="L34" s="997"/>
      <c r="M34" s="997"/>
      <c r="N34" s="997"/>
      <c r="O34" s="997"/>
      <c r="P34" s="997"/>
      <c r="Q34" s="997"/>
      <c r="R34" s="997"/>
      <c r="S34" s="997"/>
      <c r="T34" s="997"/>
      <c r="U34" s="997"/>
      <c r="V34" s="997"/>
      <c r="W34" s="997"/>
      <c r="X34" s="997"/>
      <c r="Y34" s="997"/>
      <c r="Z34" s="997"/>
      <c r="AA34" s="997"/>
      <c r="AB34" s="997"/>
      <c r="AC34" s="997"/>
      <c r="AD34" s="997"/>
      <c r="AE34" s="997"/>
      <c r="AF34" s="997"/>
      <c r="AG34" s="997"/>
      <c r="AH34" s="997"/>
      <c r="AJ34" s="659"/>
      <c r="AK34" s="660"/>
      <c r="AL34" s="660"/>
      <c r="AM34" s="660"/>
      <c r="AN34" s="660"/>
      <c r="AO34" s="660"/>
      <c r="AP34" s="660"/>
      <c r="AQ34" s="660"/>
      <c r="AR34" s="660"/>
      <c r="AS34" s="660"/>
      <c r="AT34" s="660"/>
      <c r="AU34" s="660"/>
      <c r="AV34" s="660"/>
      <c r="AW34" s="660"/>
      <c r="AX34" s="660"/>
      <c r="AY34" s="660"/>
      <c r="AZ34" s="660"/>
      <c r="BA34" s="660"/>
      <c r="BB34" s="660"/>
      <c r="BC34" s="660"/>
      <c r="BD34" s="660"/>
      <c r="BE34" s="660"/>
      <c r="BF34" s="660"/>
      <c r="BG34" s="660"/>
      <c r="BH34" s="660"/>
      <c r="BI34" s="660"/>
      <c r="BJ34" s="660"/>
      <c r="BK34" s="660"/>
      <c r="BL34" s="660"/>
      <c r="BM34" s="660"/>
      <c r="BN34" s="660"/>
      <c r="BO34" s="660"/>
    </row>
    <row r="35" spans="1:67" ht="15.75" customHeight="1" x14ac:dyDescent="0.15">
      <c r="AJ35" s="659"/>
      <c r="AK35" s="660"/>
      <c r="AL35" s="660"/>
      <c r="AM35" s="660"/>
      <c r="AN35" s="660"/>
      <c r="AO35" s="660"/>
      <c r="AP35" s="660"/>
      <c r="AQ35" s="660"/>
      <c r="AR35" s="660"/>
      <c r="AS35" s="660"/>
      <c r="AT35" s="660"/>
      <c r="AU35" s="660"/>
      <c r="AV35" s="660"/>
      <c r="AW35" s="660"/>
      <c r="AX35" s="660"/>
      <c r="AY35" s="660"/>
      <c r="AZ35" s="660"/>
      <c r="BA35" s="660"/>
      <c r="BB35" s="660"/>
      <c r="BC35" s="660"/>
      <c r="BD35" s="660"/>
      <c r="BE35" s="660"/>
      <c r="BF35" s="660"/>
      <c r="BG35" s="660"/>
      <c r="BH35" s="660"/>
      <c r="BI35" s="660"/>
      <c r="BJ35" s="660"/>
      <c r="BK35" s="660"/>
      <c r="BL35" s="660"/>
      <c r="BM35" s="660"/>
      <c r="BN35" s="660"/>
      <c r="BO35" s="660"/>
    </row>
    <row r="36" spans="1:67" ht="15.75" customHeight="1" x14ac:dyDescent="0.15">
      <c r="D36" s="531" t="s">
        <v>782</v>
      </c>
      <c r="AJ36" s="659"/>
      <c r="AK36" s="660"/>
      <c r="AL36" s="660"/>
      <c r="AM36" s="660"/>
      <c r="AN36" s="660"/>
      <c r="AO36" s="660"/>
      <c r="AP36" s="660"/>
      <c r="AQ36" s="660"/>
      <c r="AR36" s="660"/>
      <c r="AS36" s="660"/>
      <c r="AT36" s="660"/>
      <c r="AU36" s="660"/>
      <c r="AV36" s="660"/>
      <c r="AW36" s="660"/>
      <c r="AX36" s="660"/>
      <c r="AY36" s="660"/>
      <c r="AZ36" s="660"/>
      <c r="BA36" s="660"/>
      <c r="BB36" s="660"/>
      <c r="BC36" s="660"/>
      <c r="BD36" s="660"/>
      <c r="BE36" s="660"/>
      <c r="BF36" s="660"/>
      <c r="BG36" s="660"/>
      <c r="BH36" s="660"/>
      <c r="BI36" s="660"/>
      <c r="BJ36" s="660"/>
      <c r="BK36" s="660"/>
      <c r="BL36" s="660"/>
      <c r="BM36" s="660"/>
      <c r="BN36" s="660"/>
      <c r="BO36" s="660"/>
    </row>
    <row r="37" spans="1:67" ht="15.75" customHeight="1" x14ac:dyDescent="0.15">
      <c r="D37" s="1008" t="s">
        <v>786</v>
      </c>
      <c r="E37" s="1008"/>
      <c r="F37" s="1008"/>
      <c r="G37" s="1008"/>
      <c r="H37" s="1008"/>
      <c r="I37" s="1008"/>
      <c r="J37" s="1008"/>
      <c r="K37" s="1008"/>
      <c r="L37" s="1008"/>
      <c r="M37" s="1008" t="s">
        <v>1242</v>
      </c>
      <c r="N37" s="1008"/>
      <c r="O37" s="1008"/>
      <c r="P37" s="1008"/>
      <c r="Q37" s="1008"/>
      <c r="R37" s="1008"/>
      <c r="S37" s="1008" t="s">
        <v>1243</v>
      </c>
      <c r="T37" s="1008"/>
      <c r="U37" s="1008"/>
      <c r="V37" s="1008"/>
      <c r="W37" s="1008"/>
      <c r="X37" s="1008"/>
      <c r="Y37" s="1008"/>
      <c r="Z37" s="1008"/>
      <c r="AA37" s="1008"/>
      <c r="AB37" s="1008"/>
      <c r="AC37" s="1008"/>
      <c r="AD37" s="1008"/>
      <c r="AE37" s="1008"/>
      <c r="AF37" s="1008"/>
      <c r="AG37" s="1008"/>
      <c r="AH37" s="1008"/>
      <c r="AJ37" s="659"/>
      <c r="AK37" s="660"/>
      <c r="AL37" s="660"/>
      <c r="AM37" s="660"/>
      <c r="AN37" s="660"/>
      <c r="AO37" s="660"/>
      <c r="AP37" s="660"/>
      <c r="AQ37" s="660"/>
      <c r="AR37" s="660"/>
      <c r="AS37" s="660"/>
      <c r="AT37" s="660"/>
      <c r="AU37" s="660"/>
      <c r="AV37" s="660"/>
      <c r="AW37" s="660"/>
      <c r="AX37" s="660"/>
      <c r="AY37" s="660"/>
      <c r="AZ37" s="660"/>
      <c r="BA37" s="660"/>
      <c r="BB37" s="660"/>
      <c r="BC37" s="660"/>
      <c r="BD37" s="660"/>
      <c r="BE37" s="660"/>
      <c r="BF37" s="660"/>
      <c r="BG37" s="660"/>
      <c r="BH37" s="660"/>
      <c r="BI37" s="660"/>
      <c r="BJ37" s="660"/>
      <c r="BK37" s="660"/>
      <c r="BL37" s="660"/>
      <c r="BM37" s="660"/>
      <c r="BN37" s="660"/>
      <c r="BO37" s="660"/>
    </row>
    <row r="38" spans="1:67" ht="15.75" customHeight="1" x14ac:dyDescent="0.15">
      <c r="D38" s="1002"/>
      <c r="E38" s="1003"/>
      <c r="F38" s="1003"/>
      <c r="G38" s="1003"/>
      <c r="H38" s="1003"/>
      <c r="I38" s="1003"/>
      <c r="J38" s="1003"/>
      <c r="K38" s="1003"/>
      <c r="L38" s="1004"/>
      <c r="M38" s="999" t="s">
        <v>1244</v>
      </c>
      <c r="N38" s="1000"/>
      <c r="O38" s="1000"/>
      <c r="P38" s="1000"/>
      <c r="Q38" s="1000"/>
      <c r="R38" s="1001"/>
      <c r="S38" s="1005"/>
      <c r="T38" s="1006"/>
      <c r="U38" s="1006"/>
      <c r="V38" s="1006"/>
      <c r="W38" s="1006"/>
      <c r="X38" s="1006"/>
      <c r="Y38" s="1006"/>
      <c r="Z38" s="1006"/>
      <c r="AA38" s="1006"/>
      <c r="AB38" s="1006"/>
      <c r="AC38" s="1006"/>
      <c r="AD38" s="1006"/>
      <c r="AE38" s="1006"/>
      <c r="AF38" s="1006"/>
      <c r="AG38" s="1006"/>
      <c r="AH38" s="1007"/>
      <c r="AJ38" s="659"/>
      <c r="AK38" s="660"/>
      <c r="AL38" s="660"/>
      <c r="AM38" s="660"/>
      <c r="AN38" s="660"/>
      <c r="AO38" s="660"/>
      <c r="AP38" s="660"/>
      <c r="AQ38" s="660"/>
      <c r="AR38" s="660"/>
      <c r="AS38" s="660"/>
      <c r="AT38" s="660"/>
      <c r="AU38" s="660"/>
      <c r="AV38" s="660"/>
      <c r="AW38" s="660"/>
      <c r="AX38" s="660"/>
      <c r="AY38" s="660"/>
      <c r="AZ38" s="660"/>
      <c r="BA38" s="660"/>
      <c r="BB38" s="660"/>
      <c r="BC38" s="660"/>
      <c r="BD38" s="660"/>
      <c r="BE38" s="660"/>
      <c r="BF38" s="660"/>
      <c r="BG38" s="660"/>
      <c r="BH38" s="660"/>
      <c r="BI38" s="660"/>
      <c r="BJ38" s="660"/>
      <c r="BK38" s="660"/>
      <c r="BL38" s="660"/>
      <c r="BM38" s="660"/>
      <c r="BN38" s="660"/>
      <c r="BO38" s="660"/>
    </row>
    <row r="39" spans="1:67" ht="15.75" customHeight="1" x14ac:dyDescent="0.15">
      <c r="D39" s="1009" t="s">
        <v>1245</v>
      </c>
      <c r="E39" s="1009"/>
      <c r="F39" s="1009"/>
      <c r="G39" s="1009"/>
      <c r="H39" s="1009"/>
      <c r="I39" s="1009"/>
      <c r="J39" s="1009"/>
      <c r="K39" s="1009"/>
      <c r="L39" s="1009"/>
      <c r="M39" s="1010"/>
      <c r="N39" s="1010"/>
      <c r="O39" s="1010"/>
      <c r="P39" s="1010"/>
      <c r="Q39" s="1010"/>
      <c r="R39" s="1010"/>
      <c r="S39" s="1010"/>
      <c r="T39" s="1010"/>
      <c r="U39" s="1010"/>
      <c r="V39" s="1010"/>
      <c r="W39" s="1010"/>
      <c r="X39" s="1010"/>
      <c r="Y39" s="1010"/>
      <c r="Z39" s="1010"/>
      <c r="AA39" s="1010"/>
      <c r="AB39" s="1010"/>
      <c r="AC39" s="1010"/>
      <c r="AD39" s="1010"/>
      <c r="AE39" s="1010"/>
      <c r="AF39" s="1010"/>
      <c r="AG39" s="1010"/>
      <c r="AH39" s="1010"/>
      <c r="AJ39" s="659"/>
      <c r="AK39" s="660"/>
      <c r="AL39" s="660"/>
      <c r="AM39" s="660"/>
      <c r="AN39" s="660"/>
      <c r="AO39" s="660"/>
      <c r="AP39" s="660"/>
      <c r="AQ39" s="660"/>
      <c r="AR39" s="660"/>
      <c r="AS39" s="660"/>
      <c r="AT39" s="660"/>
      <c r="AU39" s="660"/>
      <c r="AV39" s="660"/>
      <c r="AW39" s="660"/>
      <c r="AX39" s="660"/>
      <c r="AY39" s="660"/>
      <c r="AZ39" s="660"/>
      <c r="BA39" s="660"/>
      <c r="BB39" s="660"/>
      <c r="BC39" s="660"/>
      <c r="BD39" s="660"/>
      <c r="BE39" s="660"/>
      <c r="BF39" s="660"/>
      <c r="BG39" s="660"/>
      <c r="BH39" s="660"/>
      <c r="BI39" s="660"/>
      <c r="BJ39" s="660"/>
      <c r="BK39" s="660"/>
      <c r="BL39" s="660"/>
      <c r="BM39" s="660"/>
      <c r="BN39" s="660"/>
      <c r="BO39" s="660"/>
    </row>
    <row r="40" spans="1:67" ht="15.75" customHeight="1" x14ac:dyDescent="0.15">
      <c r="D40" s="1009"/>
      <c r="E40" s="1009"/>
      <c r="F40" s="1009"/>
      <c r="G40" s="1009"/>
      <c r="H40" s="1009"/>
      <c r="I40" s="1009"/>
      <c r="J40" s="1009"/>
      <c r="K40" s="1009"/>
      <c r="L40" s="1009"/>
      <c r="M40" s="1010"/>
      <c r="N40" s="1010"/>
      <c r="O40" s="1010"/>
      <c r="P40" s="1010"/>
      <c r="Q40" s="1010"/>
      <c r="R40" s="1010"/>
      <c r="S40" s="1010"/>
      <c r="T40" s="1010"/>
      <c r="U40" s="1010"/>
      <c r="V40" s="1010"/>
      <c r="W40" s="1010"/>
      <c r="X40" s="1010"/>
      <c r="Y40" s="1010"/>
      <c r="Z40" s="1010"/>
      <c r="AA40" s="1010"/>
      <c r="AB40" s="1010"/>
      <c r="AC40" s="1010"/>
      <c r="AD40" s="1010"/>
      <c r="AE40" s="1010"/>
      <c r="AF40" s="1010"/>
      <c r="AG40" s="1010"/>
      <c r="AH40" s="1010"/>
      <c r="AJ40" s="659"/>
      <c r="AK40" s="660"/>
      <c r="AL40" s="660"/>
      <c r="AM40" s="660"/>
      <c r="AN40" s="660"/>
      <c r="AO40" s="660"/>
      <c r="AP40" s="660"/>
      <c r="AQ40" s="660"/>
      <c r="AR40" s="660"/>
      <c r="AS40" s="660"/>
      <c r="AT40" s="660"/>
      <c r="AU40" s="660"/>
      <c r="AV40" s="660"/>
      <c r="AW40" s="660"/>
      <c r="AX40" s="660"/>
      <c r="AY40" s="660"/>
      <c r="AZ40" s="660"/>
      <c r="BA40" s="660"/>
      <c r="BB40" s="660"/>
      <c r="BC40" s="660"/>
      <c r="BD40" s="660"/>
      <c r="BE40" s="660"/>
      <c r="BF40" s="660"/>
      <c r="BG40" s="660"/>
      <c r="BH40" s="660"/>
      <c r="BI40" s="660"/>
      <c r="BJ40" s="660"/>
      <c r="BK40" s="660"/>
      <c r="BL40" s="660"/>
      <c r="BM40" s="660"/>
      <c r="BN40" s="660"/>
      <c r="BO40" s="660"/>
    </row>
    <row r="41" spans="1:67" ht="15.75" customHeight="1" x14ac:dyDescent="0.15">
      <c r="A41" s="672"/>
      <c r="B41" s="672"/>
      <c r="C41" s="672"/>
      <c r="D41" s="672"/>
      <c r="E41" s="672"/>
      <c r="F41" s="672"/>
      <c r="G41" s="672"/>
      <c r="H41" s="672"/>
      <c r="I41" s="672"/>
      <c r="J41" s="672"/>
      <c r="K41" s="672"/>
      <c r="L41" s="672"/>
      <c r="M41" s="672"/>
      <c r="N41" s="673"/>
      <c r="O41" s="673"/>
      <c r="P41" s="673"/>
      <c r="Q41" s="673"/>
      <c r="R41" s="673"/>
      <c r="S41" s="673"/>
      <c r="T41" s="673"/>
      <c r="U41" s="673"/>
      <c r="V41" s="673"/>
      <c r="W41" s="673"/>
      <c r="X41" s="673"/>
      <c r="Y41" s="673"/>
      <c r="Z41" s="673"/>
      <c r="AA41" s="673"/>
      <c r="AB41" s="673"/>
      <c r="AC41" s="673"/>
      <c r="AD41" s="673"/>
      <c r="AE41" s="673"/>
      <c r="AF41" s="673"/>
      <c r="AG41" s="673"/>
      <c r="AH41" s="673"/>
      <c r="AI41" s="672"/>
      <c r="AJ41" s="659"/>
      <c r="AK41" s="660"/>
      <c r="AL41" s="660"/>
      <c r="AM41" s="660"/>
      <c r="AN41" s="660"/>
      <c r="AO41" s="660"/>
      <c r="AP41" s="660"/>
      <c r="AQ41" s="660"/>
      <c r="AR41" s="660"/>
      <c r="AS41" s="660"/>
      <c r="AT41" s="660"/>
      <c r="AU41" s="660"/>
      <c r="AV41" s="660"/>
      <c r="AW41" s="660"/>
      <c r="AX41" s="660"/>
      <c r="AY41" s="660"/>
      <c r="AZ41" s="660"/>
      <c r="BA41" s="660"/>
      <c r="BB41" s="660"/>
      <c r="BC41" s="660"/>
      <c r="BD41" s="660"/>
      <c r="BE41" s="660"/>
      <c r="BF41" s="660"/>
      <c r="BG41" s="660"/>
      <c r="BH41" s="660"/>
      <c r="BI41" s="660"/>
      <c r="BJ41" s="660"/>
      <c r="BK41" s="660"/>
      <c r="BL41" s="660"/>
      <c r="BM41" s="660"/>
      <c r="BN41" s="660"/>
      <c r="BO41" s="660"/>
    </row>
    <row r="42" spans="1:67" ht="15.75" customHeight="1" x14ac:dyDescent="0.15">
      <c r="AH42" s="674" t="s">
        <v>777</v>
      </c>
      <c r="AJ42" s="659"/>
      <c r="AK42" s="660"/>
      <c r="AL42" s="660"/>
      <c r="AM42" s="660"/>
      <c r="AN42" s="660"/>
      <c r="AO42" s="660"/>
      <c r="AP42" s="660"/>
      <c r="AQ42" s="660"/>
      <c r="AR42" s="660"/>
      <c r="AS42" s="660"/>
      <c r="AT42" s="660"/>
      <c r="AU42" s="660"/>
      <c r="AV42" s="660"/>
      <c r="AW42" s="660"/>
      <c r="AX42" s="660"/>
      <c r="AY42" s="660"/>
      <c r="AZ42" s="660"/>
      <c r="BA42" s="660"/>
      <c r="BB42" s="660"/>
      <c r="BC42" s="660"/>
      <c r="BD42" s="660"/>
      <c r="BE42" s="660"/>
      <c r="BF42" s="660"/>
      <c r="BG42" s="660"/>
      <c r="BH42" s="660"/>
      <c r="BI42" s="660"/>
      <c r="BJ42" s="660"/>
      <c r="BK42" s="660"/>
      <c r="BL42" s="660"/>
      <c r="BM42" s="660"/>
      <c r="BN42" s="660"/>
      <c r="BO42" s="660"/>
    </row>
    <row r="43" spans="1:67" ht="15.75" customHeight="1" x14ac:dyDescent="0.15"/>
    <row r="44" spans="1:67" ht="15.75" customHeight="1" x14ac:dyDescent="0.15"/>
    <row r="45" spans="1:67" ht="15.75" customHeight="1" x14ac:dyDescent="0.15"/>
    <row r="46" spans="1:67" ht="15.75" customHeight="1" x14ac:dyDescent="0.15"/>
    <row r="47" spans="1:67" ht="15.75" customHeight="1" x14ac:dyDescent="0.15"/>
    <row r="48" spans="1:67" ht="15.75" customHeight="1" x14ac:dyDescent="0.15"/>
    <row r="49" s="531" customFormat="1" ht="15.75" customHeight="1" x14ac:dyDescent="0.15"/>
  </sheetData>
  <sheetProtection password="CCC9" sheet="1"/>
  <mergeCells count="30">
    <mergeCell ref="D39:L40"/>
    <mergeCell ref="M39:AH40"/>
    <mergeCell ref="A31:AH31"/>
    <mergeCell ref="D33:AH34"/>
    <mergeCell ref="D37:L37"/>
    <mergeCell ref="M37:R37"/>
    <mergeCell ref="S37:AH37"/>
    <mergeCell ref="D38:L38"/>
    <mergeCell ref="M38:R38"/>
    <mergeCell ref="S38:AH38"/>
    <mergeCell ref="D29:I29"/>
    <mergeCell ref="J29:Y29"/>
    <mergeCell ref="Z29:AH29"/>
    <mergeCell ref="D22:L22"/>
    <mergeCell ref="M22:R22"/>
    <mergeCell ref="S22:AH22"/>
    <mergeCell ref="D23:L23"/>
    <mergeCell ref="M23:R23"/>
    <mergeCell ref="S23:AH23"/>
    <mergeCell ref="D24:L25"/>
    <mergeCell ref="M24:AH25"/>
    <mergeCell ref="D28:I28"/>
    <mergeCell ref="J28:Y28"/>
    <mergeCell ref="Z28:AH28"/>
    <mergeCell ref="AK2:BN20"/>
    <mergeCell ref="Y3:AH3"/>
    <mergeCell ref="A5:AH5"/>
    <mergeCell ref="A9:AH11"/>
    <mergeCell ref="A16:AH16"/>
    <mergeCell ref="D18:AH19"/>
  </mergeCells>
  <phoneticPr fontId="2"/>
  <pageMargins left="0.70866141732283472" right="0.70866141732283472" top="0.74803149606299213" bottom="0.74803149606299213" header="0.31496062992125984" footer="0.31496062992125984"/>
  <pageSetup paperSize="9" scale="92" fitToHeight="0" orientation="portrait" r:id="rId1"/>
  <headerFooter>
    <oddFooter>&amp;R&amp;9 2022年11月1日更新</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4817" r:id="rId4" name="Check Box 1">
              <controlPr defaultSize="0" autoFill="0" autoLine="0" autoPict="0">
                <anchor moveWithCells="1">
                  <from>
                    <xdr:col>1</xdr:col>
                    <xdr:colOff>0</xdr:colOff>
                    <xdr:row>17</xdr:row>
                    <xdr:rowOff>0</xdr:rowOff>
                  </from>
                  <to>
                    <xdr:col>2</xdr:col>
                    <xdr:colOff>0</xdr:colOff>
                    <xdr:row>18</xdr:row>
                    <xdr:rowOff>47625</xdr:rowOff>
                  </to>
                </anchor>
              </controlPr>
            </control>
          </mc:Choice>
        </mc:AlternateContent>
        <mc:AlternateContent xmlns:mc="http://schemas.openxmlformats.org/markup-compatibility/2006">
          <mc:Choice Requires="x14">
            <control shapeId="34818" r:id="rId5" name="Check Box 2">
              <controlPr defaultSize="0" autoFill="0" autoLine="0" autoPict="0">
                <anchor moveWithCells="1">
                  <from>
                    <xdr:col>1</xdr:col>
                    <xdr:colOff>0</xdr:colOff>
                    <xdr:row>32</xdr:row>
                    <xdr:rowOff>0</xdr:rowOff>
                  </from>
                  <to>
                    <xdr:col>2</xdr:col>
                    <xdr:colOff>0</xdr:colOff>
                    <xdr:row>33</xdr:row>
                    <xdr:rowOff>47625</xdr:rowOff>
                  </to>
                </anchor>
              </controlPr>
            </control>
          </mc:Choice>
        </mc:AlternateContent>
        <mc:AlternateContent xmlns:mc="http://schemas.openxmlformats.org/markup-compatibility/2006">
          <mc:Choice Requires="x14">
            <control shapeId="34819" r:id="rId6" name="Check Box 3">
              <controlPr locked="0" defaultSize="0" autoFill="0" autoLine="0" autoPict="0" altText="申込人と同じ">
                <anchor moveWithCells="1">
                  <from>
                    <xdr:col>29</xdr:col>
                    <xdr:colOff>152400</xdr:colOff>
                    <xdr:row>27</xdr:row>
                    <xdr:rowOff>180975</xdr:rowOff>
                  </from>
                  <to>
                    <xdr:col>33</xdr:col>
                    <xdr:colOff>95250</xdr:colOff>
                    <xdr:row>29</xdr:row>
                    <xdr:rowOff>28575</xdr:rowOff>
                  </to>
                </anchor>
              </controlPr>
            </control>
          </mc:Choice>
        </mc:AlternateContent>
        <mc:AlternateContent xmlns:mc="http://schemas.openxmlformats.org/markup-compatibility/2006">
          <mc:Choice Requires="x14">
            <control shapeId="34820" r:id="rId7" name="Check Box 4">
              <controlPr locked="0" defaultSize="0" autoFill="0" autoLine="0" autoPict="0" altText="申込人と同じ">
                <anchor moveWithCells="1">
                  <from>
                    <xdr:col>25</xdr:col>
                    <xdr:colOff>114300</xdr:colOff>
                    <xdr:row>27</xdr:row>
                    <xdr:rowOff>180975</xdr:rowOff>
                  </from>
                  <to>
                    <xdr:col>28</xdr:col>
                    <xdr:colOff>57150</xdr:colOff>
                    <xdr:row>29</xdr:row>
                    <xdr:rowOff>19050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03CB55-D868-4E85-A6B8-D8903AAD23CC}">
  <dimension ref="A1:A269"/>
  <sheetViews>
    <sheetView workbookViewId="0">
      <selection activeCell="A2" sqref="A2"/>
    </sheetView>
  </sheetViews>
  <sheetFormatPr defaultRowHeight="13.5" x14ac:dyDescent="0.15"/>
  <cols>
    <col min="1" max="1" width="46.5" bestFit="1" customWidth="1"/>
  </cols>
  <sheetData>
    <row r="1" spans="1:1" x14ac:dyDescent="0.15">
      <c r="A1" t="s">
        <v>964</v>
      </c>
    </row>
    <row r="2" spans="1:1" x14ac:dyDescent="0.15">
      <c r="A2" t="s">
        <v>965</v>
      </c>
    </row>
    <row r="3" spans="1:1" x14ac:dyDescent="0.15">
      <c r="A3" t="s">
        <v>966</v>
      </c>
    </row>
    <row r="4" spans="1:1" x14ac:dyDescent="0.15">
      <c r="A4" t="s">
        <v>967</v>
      </c>
    </row>
    <row r="5" spans="1:1" x14ac:dyDescent="0.15">
      <c r="A5" t="s">
        <v>968</v>
      </c>
    </row>
    <row r="6" spans="1:1" x14ac:dyDescent="0.15">
      <c r="A6" t="s">
        <v>969</v>
      </c>
    </row>
    <row r="7" spans="1:1" x14ac:dyDescent="0.15">
      <c r="A7" t="s">
        <v>970</v>
      </c>
    </row>
    <row r="8" spans="1:1" x14ac:dyDescent="0.15">
      <c r="A8" t="s">
        <v>971</v>
      </c>
    </row>
    <row r="9" spans="1:1" x14ac:dyDescent="0.15">
      <c r="A9" t="s">
        <v>972</v>
      </c>
    </row>
    <row r="10" spans="1:1" x14ac:dyDescent="0.15">
      <c r="A10" t="s">
        <v>973</v>
      </c>
    </row>
    <row r="11" spans="1:1" x14ac:dyDescent="0.15">
      <c r="A11" t="s">
        <v>974</v>
      </c>
    </row>
    <row r="12" spans="1:1" x14ac:dyDescent="0.15">
      <c r="A12" t="s">
        <v>975</v>
      </c>
    </row>
    <row r="13" spans="1:1" x14ac:dyDescent="0.15">
      <c r="A13" t="s">
        <v>976</v>
      </c>
    </row>
    <row r="14" spans="1:1" x14ac:dyDescent="0.15">
      <c r="A14" t="s">
        <v>977</v>
      </c>
    </row>
    <row r="15" spans="1:1" x14ac:dyDescent="0.15">
      <c r="A15" t="s">
        <v>978</v>
      </c>
    </row>
    <row r="16" spans="1:1" x14ac:dyDescent="0.15">
      <c r="A16" t="s">
        <v>979</v>
      </c>
    </row>
    <row r="17" spans="1:1" x14ac:dyDescent="0.15">
      <c r="A17" t="s">
        <v>980</v>
      </c>
    </row>
    <row r="18" spans="1:1" x14ac:dyDescent="0.15">
      <c r="A18" t="s">
        <v>981</v>
      </c>
    </row>
    <row r="19" spans="1:1" x14ac:dyDescent="0.15">
      <c r="A19" t="s">
        <v>982</v>
      </c>
    </row>
    <row r="20" spans="1:1" x14ac:dyDescent="0.15">
      <c r="A20" t="s">
        <v>983</v>
      </c>
    </row>
    <row r="21" spans="1:1" x14ac:dyDescent="0.15">
      <c r="A21" t="s">
        <v>984</v>
      </c>
    </row>
    <row r="22" spans="1:1" x14ac:dyDescent="0.15">
      <c r="A22" t="s">
        <v>985</v>
      </c>
    </row>
    <row r="23" spans="1:1" x14ac:dyDescent="0.15">
      <c r="A23" t="s">
        <v>986</v>
      </c>
    </row>
    <row r="24" spans="1:1" x14ac:dyDescent="0.15">
      <c r="A24" t="s">
        <v>987</v>
      </c>
    </row>
    <row r="25" spans="1:1" x14ac:dyDescent="0.15">
      <c r="A25" t="s">
        <v>988</v>
      </c>
    </row>
    <row r="26" spans="1:1" x14ac:dyDescent="0.15">
      <c r="A26" t="s">
        <v>989</v>
      </c>
    </row>
    <row r="27" spans="1:1" x14ac:dyDescent="0.15">
      <c r="A27" t="s">
        <v>990</v>
      </c>
    </row>
    <row r="28" spans="1:1" x14ac:dyDescent="0.15">
      <c r="A28" t="s">
        <v>991</v>
      </c>
    </row>
    <row r="29" spans="1:1" x14ac:dyDescent="0.15">
      <c r="A29" t="s">
        <v>992</v>
      </c>
    </row>
    <row r="30" spans="1:1" x14ac:dyDescent="0.15">
      <c r="A30" t="s">
        <v>993</v>
      </c>
    </row>
    <row r="31" spans="1:1" x14ac:dyDescent="0.15">
      <c r="A31" t="s">
        <v>994</v>
      </c>
    </row>
    <row r="32" spans="1:1" x14ac:dyDescent="0.15">
      <c r="A32" t="s">
        <v>995</v>
      </c>
    </row>
    <row r="33" spans="1:1" x14ac:dyDescent="0.15">
      <c r="A33" t="s">
        <v>996</v>
      </c>
    </row>
    <row r="34" spans="1:1" x14ac:dyDescent="0.15">
      <c r="A34" t="s">
        <v>997</v>
      </c>
    </row>
    <row r="35" spans="1:1" x14ac:dyDescent="0.15">
      <c r="A35" t="s">
        <v>998</v>
      </c>
    </row>
    <row r="36" spans="1:1" x14ac:dyDescent="0.15">
      <c r="A36" t="s">
        <v>999</v>
      </c>
    </row>
    <row r="37" spans="1:1" x14ac:dyDescent="0.15">
      <c r="A37" t="s">
        <v>1000</v>
      </c>
    </row>
    <row r="38" spans="1:1" x14ac:dyDescent="0.15">
      <c r="A38" t="s">
        <v>1001</v>
      </c>
    </row>
    <row r="39" spans="1:1" x14ac:dyDescent="0.15">
      <c r="A39" t="s">
        <v>1002</v>
      </c>
    </row>
    <row r="40" spans="1:1" x14ac:dyDescent="0.15">
      <c r="A40" t="s">
        <v>1003</v>
      </c>
    </row>
    <row r="41" spans="1:1" x14ac:dyDescent="0.15">
      <c r="A41" t="s">
        <v>1004</v>
      </c>
    </row>
    <row r="42" spans="1:1" x14ac:dyDescent="0.15">
      <c r="A42" t="s">
        <v>1005</v>
      </c>
    </row>
    <row r="43" spans="1:1" x14ac:dyDescent="0.15">
      <c r="A43" t="s">
        <v>1006</v>
      </c>
    </row>
    <row r="44" spans="1:1" x14ac:dyDescent="0.15">
      <c r="A44" t="s">
        <v>1007</v>
      </c>
    </row>
    <row r="45" spans="1:1" x14ac:dyDescent="0.15">
      <c r="A45" t="s">
        <v>1008</v>
      </c>
    </row>
    <row r="46" spans="1:1" x14ac:dyDescent="0.15">
      <c r="A46" t="s">
        <v>1009</v>
      </c>
    </row>
    <row r="47" spans="1:1" x14ac:dyDescent="0.15">
      <c r="A47" t="s">
        <v>1010</v>
      </c>
    </row>
    <row r="48" spans="1:1" x14ac:dyDescent="0.15">
      <c r="A48" t="s">
        <v>1011</v>
      </c>
    </row>
    <row r="49" spans="1:1" x14ac:dyDescent="0.15">
      <c r="A49" t="s">
        <v>1012</v>
      </c>
    </row>
    <row r="50" spans="1:1" x14ac:dyDescent="0.15">
      <c r="A50" t="s">
        <v>1013</v>
      </c>
    </row>
    <row r="51" spans="1:1" x14ac:dyDescent="0.15">
      <c r="A51" t="s">
        <v>1014</v>
      </c>
    </row>
    <row r="52" spans="1:1" x14ac:dyDescent="0.15">
      <c r="A52" t="s">
        <v>1015</v>
      </c>
    </row>
    <row r="53" spans="1:1" x14ac:dyDescent="0.15">
      <c r="A53" t="s">
        <v>1016</v>
      </c>
    </row>
    <row r="54" spans="1:1" x14ac:dyDescent="0.15">
      <c r="A54" t="s">
        <v>1017</v>
      </c>
    </row>
    <row r="55" spans="1:1" x14ac:dyDescent="0.15">
      <c r="A55" t="s">
        <v>1018</v>
      </c>
    </row>
    <row r="56" spans="1:1" x14ac:dyDescent="0.15">
      <c r="A56" t="s">
        <v>1019</v>
      </c>
    </row>
    <row r="57" spans="1:1" x14ac:dyDescent="0.15">
      <c r="A57" t="s">
        <v>1020</v>
      </c>
    </row>
    <row r="58" spans="1:1" x14ac:dyDescent="0.15">
      <c r="A58" t="s">
        <v>1021</v>
      </c>
    </row>
    <row r="59" spans="1:1" x14ac:dyDescent="0.15">
      <c r="A59" t="s">
        <v>1022</v>
      </c>
    </row>
    <row r="60" spans="1:1" x14ac:dyDescent="0.15">
      <c r="A60" t="s">
        <v>1023</v>
      </c>
    </row>
    <row r="61" spans="1:1" x14ac:dyDescent="0.15">
      <c r="A61" t="s">
        <v>1024</v>
      </c>
    </row>
    <row r="62" spans="1:1" x14ac:dyDescent="0.15">
      <c r="A62" t="s">
        <v>1025</v>
      </c>
    </row>
    <row r="63" spans="1:1" x14ac:dyDescent="0.15">
      <c r="A63" t="s">
        <v>1026</v>
      </c>
    </row>
    <row r="64" spans="1:1" x14ac:dyDescent="0.15">
      <c r="A64" t="s">
        <v>1027</v>
      </c>
    </row>
    <row r="65" spans="1:1" x14ac:dyDescent="0.15">
      <c r="A65" t="s">
        <v>1028</v>
      </c>
    </row>
    <row r="66" spans="1:1" x14ac:dyDescent="0.15">
      <c r="A66" t="s">
        <v>1029</v>
      </c>
    </row>
    <row r="67" spans="1:1" x14ac:dyDescent="0.15">
      <c r="A67" t="s">
        <v>1030</v>
      </c>
    </row>
    <row r="68" spans="1:1" x14ac:dyDescent="0.15">
      <c r="A68" t="s">
        <v>1031</v>
      </c>
    </row>
    <row r="69" spans="1:1" x14ac:dyDescent="0.15">
      <c r="A69" t="s">
        <v>1032</v>
      </c>
    </row>
    <row r="70" spans="1:1" x14ac:dyDescent="0.15">
      <c r="A70" t="s">
        <v>1033</v>
      </c>
    </row>
    <row r="71" spans="1:1" x14ac:dyDescent="0.15">
      <c r="A71" t="s">
        <v>1034</v>
      </c>
    </row>
    <row r="72" spans="1:1" x14ac:dyDescent="0.15">
      <c r="A72" t="s">
        <v>1035</v>
      </c>
    </row>
    <row r="73" spans="1:1" x14ac:dyDescent="0.15">
      <c r="A73" t="s">
        <v>1036</v>
      </c>
    </row>
    <row r="74" spans="1:1" x14ac:dyDescent="0.15">
      <c r="A74" t="s">
        <v>1037</v>
      </c>
    </row>
    <row r="75" spans="1:1" x14ac:dyDescent="0.15">
      <c r="A75" t="s">
        <v>1038</v>
      </c>
    </row>
    <row r="76" spans="1:1" x14ac:dyDescent="0.15">
      <c r="A76" t="s">
        <v>1039</v>
      </c>
    </row>
    <row r="77" spans="1:1" x14ac:dyDescent="0.15">
      <c r="A77" t="s">
        <v>1040</v>
      </c>
    </row>
    <row r="78" spans="1:1" x14ac:dyDescent="0.15">
      <c r="A78" t="s">
        <v>1041</v>
      </c>
    </row>
    <row r="79" spans="1:1" x14ac:dyDescent="0.15">
      <c r="A79" t="s">
        <v>1042</v>
      </c>
    </row>
    <row r="80" spans="1:1" x14ac:dyDescent="0.15">
      <c r="A80" t="s">
        <v>1043</v>
      </c>
    </row>
    <row r="81" spans="1:1" x14ac:dyDescent="0.15">
      <c r="A81" t="s">
        <v>1044</v>
      </c>
    </row>
    <row r="82" spans="1:1" x14ac:dyDescent="0.15">
      <c r="A82" t="s">
        <v>1045</v>
      </c>
    </row>
    <row r="83" spans="1:1" x14ac:dyDescent="0.15">
      <c r="A83" t="s">
        <v>1046</v>
      </c>
    </row>
    <row r="84" spans="1:1" x14ac:dyDescent="0.15">
      <c r="A84" t="s">
        <v>1047</v>
      </c>
    </row>
    <row r="85" spans="1:1" x14ac:dyDescent="0.15">
      <c r="A85" t="s">
        <v>1048</v>
      </c>
    </row>
    <row r="86" spans="1:1" x14ac:dyDescent="0.15">
      <c r="A86" t="s">
        <v>1049</v>
      </c>
    </row>
    <row r="87" spans="1:1" x14ac:dyDescent="0.15">
      <c r="A87" t="s">
        <v>1050</v>
      </c>
    </row>
    <row r="88" spans="1:1" x14ac:dyDescent="0.15">
      <c r="A88" t="s">
        <v>1051</v>
      </c>
    </row>
    <row r="89" spans="1:1" x14ac:dyDescent="0.15">
      <c r="A89" t="s">
        <v>1052</v>
      </c>
    </row>
    <row r="90" spans="1:1" x14ac:dyDescent="0.15">
      <c r="A90" t="s">
        <v>1053</v>
      </c>
    </row>
    <row r="91" spans="1:1" x14ac:dyDescent="0.15">
      <c r="A91" t="s">
        <v>1054</v>
      </c>
    </row>
    <row r="92" spans="1:1" x14ac:dyDescent="0.15">
      <c r="A92" t="s">
        <v>1055</v>
      </c>
    </row>
    <row r="93" spans="1:1" x14ac:dyDescent="0.15">
      <c r="A93" t="s">
        <v>1056</v>
      </c>
    </row>
    <row r="94" spans="1:1" x14ac:dyDescent="0.15">
      <c r="A94" t="s">
        <v>1057</v>
      </c>
    </row>
    <row r="95" spans="1:1" x14ac:dyDescent="0.15">
      <c r="A95" t="s">
        <v>1058</v>
      </c>
    </row>
    <row r="96" spans="1:1" x14ac:dyDescent="0.15">
      <c r="A96" t="s">
        <v>1059</v>
      </c>
    </row>
    <row r="97" spans="1:1" x14ac:dyDescent="0.15">
      <c r="A97" t="s">
        <v>1060</v>
      </c>
    </row>
    <row r="98" spans="1:1" x14ac:dyDescent="0.15">
      <c r="A98" t="s">
        <v>1061</v>
      </c>
    </row>
    <row r="99" spans="1:1" x14ac:dyDescent="0.15">
      <c r="A99" t="s">
        <v>1062</v>
      </c>
    </row>
    <row r="100" spans="1:1" x14ac:dyDescent="0.15">
      <c r="A100" t="s">
        <v>1063</v>
      </c>
    </row>
    <row r="101" spans="1:1" x14ac:dyDescent="0.15">
      <c r="A101" t="s">
        <v>1064</v>
      </c>
    </row>
    <row r="102" spans="1:1" x14ac:dyDescent="0.15">
      <c r="A102" t="s">
        <v>1065</v>
      </c>
    </row>
    <row r="103" spans="1:1" x14ac:dyDescent="0.15">
      <c r="A103" t="s">
        <v>1066</v>
      </c>
    </row>
    <row r="104" spans="1:1" x14ac:dyDescent="0.15">
      <c r="A104" t="s">
        <v>1067</v>
      </c>
    </row>
    <row r="105" spans="1:1" x14ac:dyDescent="0.15">
      <c r="A105" t="s">
        <v>1068</v>
      </c>
    </row>
    <row r="106" spans="1:1" x14ac:dyDescent="0.15">
      <c r="A106" t="s">
        <v>1069</v>
      </c>
    </row>
    <row r="107" spans="1:1" x14ac:dyDescent="0.15">
      <c r="A107" t="s">
        <v>1070</v>
      </c>
    </row>
    <row r="108" spans="1:1" x14ac:dyDescent="0.15">
      <c r="A108" t="s">
        <v>1071</v>
      </c>
    </row>
    <row r="109" spans="1:1" x14ac:dyDescent="0.15">
      <c r="A109" t="s">
        <v>1072</v>
      </c>
    </row>
    <row r="110" spans="1:1" x14ac:dyDescent="0.15">
      <c r="A110" t="s">
        <v>1073</v>
      </c>
    </row>
    <row r="111" spans="1:1" x14ac:dyDescent="0.15">
      <c r="A111" t="s">
        <v>1074</v>
      </c>
    </row>
    <row r="112" spans="1:1" x14ac:dyDescent="0.15">
      <c r="A112" t="s">
        <v>1075</v>
      </c>
    </row>
    <row r="113" spans="1:1" x14ac:dyDescent="0.15">
      <c r="A113" t="s">
        <v>1076</v>
      </c>
    </row>
    <row r="114" spans="1:1" x14ac:dyDescent="0.15">
      <c r="A114" t="s">
        <v>1077</v>
      </c>
    </row>
    <row r="115" spans="1:1" x14ac:dyDescent="0.15">
      <c r="A115" t="s">
        <v>1078</v>
      </c>
    </row>
    <row r="116" spans="1:1" x14ac:dyDescent="0.15">
      <c r="A116" t="s">
        <v>1079</v>
      </c>
    </row>
    <row r="117" spans="1:1" x14ac:dyDescent="0.15">
      <c r="A117" t="s">
        <v>1080</v>
      </c>
    </row>
    <row r="118" spans="1:1" x14ac:dyDescent="0.15">
      <c r="A118" t="s">
        <v>1081</v>
      </c>
    </row>
    <row r="119" spans="1:1" x14ac:dyDescent="0.15">
      <c r="A119" t="s">
        <v>1082</v>
      </c>
    </row>
    <row r="120" spans="1:1" x14ac:dyDescent="0.15">
      <c r="A120" t="s">
        <v>1083</v>
      </c>
    </row>
    <row r="121" spans="1:1" x14ac:dyDescent="0.15">
      <c r="A121" t="s">
        <v>1084</v>
      </c>
    </row>
    <row r="122" spans="1:1" x14ac:dyDescent="0.15">
      <c r="A122" t="s">
        <v>1085</v>
      </c>
    </row>
    <row r="123" spans="1:1" x14ac:dyDescent="0.15">
      <c r="A123" t="s">
        <v>1086</v>
      </c>
    </row>
    <row r="124" spans="1:1" x14ac:dyDescent="0.15">
      <c r="A124" t="s">
        <v>1087</v>
      </c>
    </row>
    <row r="125" spans="1:1" x14ac:dyDescent="0.15">
      <c r="A125" t="s">
        <v>1088</v>
      </c>
    </row>
    <row r="126" spans="1:1" x14ac:dyDescent="0.15">
      <c r="A126" t="s">
        <v>1089</v>
      </c>
    </row>
    <row r="127" spans="1:1" x14ac:dyDescent="0.15">
      <c r="A127" t="s">
        <v>1090</v>
      </c>
    </row>
    <row r="128" spans="1:1" x14ac:dyDescent="0.15">
      <c r="A128" t="s">
        <v>1091</v>
      </c>
    </row>
    <row r="129" spans="1:1" x14ac:dyDescent="0.15">
      <c r="A129" t="s">
        <v>1092</v>
      </c>
    </row>
    <row r="130" spans="1:1" x14ac:dyDescent="0.15">
      <c r="A130" t="s">
        <v>1093</v>
      </c>
    </row>
    <row r="131" spans="1:1" x14ac:dyDescent="0.15">
      <c r="A131" t="s">
        <v>1094</v>
      </c>
    </row>
    <row r="132" spans="1:1" x14ac:dyDescent="0.15">
      <c r="A132" t="s">
        <v>1095</v>
      </c>
    </row>
    <row r="133" spans="1:1" x14ac:dyDescent="0.15">
      <c r="A133" t="s">
        <v>1096</v>
      </c>
    </row>
    <row r="134" spans="1:1" x14ac:dyDescent="0.15">
      <c r="A134" t="s">
        <v>1097</v>
      </c>
    </row>
    <row r="135" spans="1:1" x14ac:dyDescent="0.15">
      <c r="A135" t="s">
        <v>1098</v>
      </c>
    </row>
    <row r="136" spans="1:1" x14ac:dyDescent="0.15">
      <c r="A136" t="s">
        <v>1099</v>
      </c>
    </row>
    <row r="137" spans="1:1" x14ac:dyDescent="0.15">
      <c r="A137" t="s">
        <v>1100</v>
      </c>
    </row>
    <row r="138" spans="1:1" x14ac:dyDescent="0.15">
      <c r="A138" t="s">
        <v>1101</v>
      </c>
    </row>
    <row r="139" spans="1:1" x14ac:dyDescent="0.15">
      <c r="A139" t="s">
        <v>1102</v>
      </c>
    </row>
    <row r="140" spans="1:1" x14ac:dyDescent="0.15">
      <c r="A140" t="s">
        <v>1103</v>
      </c>
    </row>
    <row r="141" spans="1:1" x14ac:dyDescent="0.15">
      <c r="A141" t="s">
        <v>1104</v>
      </c>
    </row>
    <row r="142" spans="1:1" x14ac:dyDescent="0.15">
      <c r="A142" t="s">
        <v>1105</v>
      </c>
    </row>
    <row r="143" spans="1:1" x14ac:dyDescent="0.15">
      <c r="A143" t="s">
        <v>1106</v>
      </c>
    </row>
    <row r="144" spans="1:1" x14ac:dyDescent="0.15">
      <c r="A144" t="s">
        <v>1107</v>
      </c>
    </row>
    <row r="145" spans="1:1" x14ac:dyDescent="0.15">
      <c r="A145" t="s">
        <v>1108</v>
      </c>
    </row>
    <row r="146" spans="1:1" x14ac:dyDescent="0.15">
      <c r="A146" t="s">
        <v>1109</v>
      </c>
    </row>
    <row r="147" spans="1:1" x14ac:dyDescent="0.15">
      <c r="A147" t="s">
        <v>1110</v>
      </c>
    </row>
    <row r="148" spans="1:1" x14ac:dyDescent="0.15">
      <c r="A148" t="s">
        <v>1111</v>
      </c>
    </row>
    <row r="149" spans="1:1" x14ac:dyDescent="0.15">
      <c r="A149" t="s">
        <v>1112</v>
      </c>
    </row>
    <row r="150" spans="1:1" x14ac:dyDescent="0.15">
      <c r="A150" t="s">
        <v>1113</v>
      </c>
    </row>
    <row r="151" spans="1:1" x14ac:dyDescent="0.15">
      <c r="A151" t="s">
        <v>1114</v>
      </c>
    </row>
    <row r="152" spans="1:1" x14ac:dyDescent="0.15">
      <c r="A152" t="s">
        <v>1115</v>
      </c>
    </row>
    <row r="153" spans="1:1" x14ac:dyDescent="0.15">
      <c r="A153" t="s">
        <v>1116</v>
      </c>
    </row>
    <row r="154" spans="1:1" x14ac:dyDescent="0.15">
      <c r="A154" t="s">
        <v>1117</v>
      </c>
    </row>
    <row r="155" spans="1:1" x14ac:dyDescent="0.15">
      <c r="A155" t="s">
        <v>1118</v>
      </c>
    </row>
    <row r="156" spans="1:1" x14ac:dyDescent="0.15">
      <c r="A156" t="s">
        <v>1119</v>
      </c>
    </row>
    <row r="157" spans="1:1" x14ac:dyDescent="0.15">
      <c r="A157" t="s">
        <v>1120</v>
      </c>
    </row>
    <row r="158" spans="1:1" x14ac:dyDescent="0.15">
      <c r="A158" t="s">
        <v>1121</v>
      </c>
    </row>
    <row r="159" spans="1:1" x14ac:dyDescent="0.15">
      <c r="A159" t="s">
        <v>1122</v>
      </c>
    </row>
    <row r="160" spans="1:1" x14ac:dyDescent="0.15">
      <c r="A160" t="s">
        <v>1123</v>
      </c>
    </row>
    <row r="161" spans="1:1" x14ac:dyDescent="0.15">
      <c r="A161" t="s">
        <v>1124</v>
      </c>
    </row>
    <row r="162" spans="1:1" x14ac:dyDescent="0.15">
      <c r="A162" t="s">
        <v>1125</v>
      </c>
    </row>
    <row r="163" spans="1:1" x14ac:dyDescent="0.15">
      <c r="A163" t="s">
        <v>1126</v>
      </c>
    </row>
    <row r="164" spans="1:1" x14ac:dyDescent="0.15">
      <c r="A164" t="s">
        <v>1127</v>
      </c>
    </row>
    <row r="165" spans="1:1" x14ac:dyDescent="0.15">
      <c r="A165" t="s">
        <v>1128</v>
      </c>
    </row>
    <row r="166" spans="1:1" x14ac:dyDescent="0.15">
      <c r="A166" t="s">
        <v>1129</v>
      </c>
    </row>
    <row r="167" spans="1:1" x14ac:dyDescent="0.15">
      <c r="A167" t="s">
        <v>1130</v>
      </c>
    </row>
    <row r="168" spans="1:1" x14ac:dyDescent="0.15">
      <c r="A168" t="s">
        <v>1131</v>
      </c>
    </row>
    <row r="169" spans="1:1" x14ac:dyDescent="0.15">
      <c r="A169" t="s">
        <v>1132</v>
      </c>
    </row>
    <row r="170" spans="1:1" x14ac:dyDescent="0.15">
      <c r="A170" t="s">
        <v>1133</v>
      </c>
    </row>
    <row r="171" spans="1:1" x14ac:dyDescent="0.15">
      <c r="A171" t="s">
        <v>1134</v>
      </c>
    </row>
    <row r="172" spans="1:1" x14ac:dyDescent="0.15">
      <c r="A172" t="s">
        <v>1135</v>
      </c>
    </row>
    <row r="173" spans="1:1" x14ac:dyDescent="0.15">
      <c r="A173" t="s">
        <v>1136</v>
      </c>
    </row>
    <row r="174" spans="1:1" x14ac:dyDescent="0.15">
      <c r="A174" t="s">
        <v>1137</v>
      </c>
    </row>
    <row r="175" spans="1:1" x14ac:dyDescent="0.15">
      <c r="A175" t="s">
        <v>1138</v>
      </c>
    </row>
    <row r="176" spans="1:1" x14ac:dyDescent="0.15">
      <c r="A176" t="s">
        <v>1139</v>
      </c>
    </row>
    <row r="177" spans="1:1" x14ac:dyDescent="0.15">
      <c r="A177" t="s">
        <v>1140</v>
      </c>
    </row>
    <row r="178" spans="1:1" x14ac:dyDescent="0.15">
      <c r="A178" t="s">
        <v>1141</v>
      </c>
    </row>
    <row r="179" spans="1:1" x14ac:dyDescent="0.15">
      <c r="A179" t="s">
        <v>1142</v>
      </c>
    </row>
    <row r="180" spans="1:1" x14ac:dyDescent="0.15">
      <c r="A180" t="s">
        <v>1143</v>
      </c>
    </row>
    <row r="181" spans="1:1" x14ac:dyDescent="0.15">
      <c r="A181" t="s">
        <v>1144</v>
      </c>
    </row>
    <row r="182" spans="1:1" x14ac:dyDescent="0.15">
      <c r="A182" t="s">
        <v>1145</v>
      </c>
    </row>
    <row r="183" spans="1:1" x14ac:dyDescent="0.15">
      <c r="A183" t="s">
        <v>1146</v>
      </c>
    </row>
    <row r="184" spans="1:1" x14ac:dyDescent="0.15">
      <c r="A184" t="s">
        <v>1147</v>
      </c>
    </row>
    <row r="185" spans="1:1" x14ac:dyDescent="0.15">
      <c r="A185" t="s">
        <v>1148</v>
      </c>
    </row>
    <row r="186" spans="1:1" x14ac:dyDescent="0.15">
      <c r="A186" t="s">
        <v>1149</v>
      </c>
    </row>
    <row r="187" spans="1:1" x14ac:dyDescent="0.15">
      <c r="A187" t="s">
        <v>1150</v>
      </c>
    </row>
    <row r="188" spans="1:1" x14ac:dyDescent="0.15">
      <c r="A188" t="s">
        <v>1151</v>
      </c>
    </row>
    <row r="189" spans="1:1" x14ac:dyDescent="0.15">
      <c r="A189" t="s">
        <v>1152</v>
      </c>
    </row>
    <row r="190" spans="1:1" x14ac:dyDescent="0.15">
      <c r="A190" t="s">
        <v>1153</v>
      </c>
    </row>
    <row r="191" spans="1:1" x14ac:dyDescent="0.15">
      <c r="A191" t="s">
        <v>1154</v>
      </c>
    </row>
    <row r="192" spans="1:1" x14ac:dyDescent="0.15">
      <c r="A192" t="s">
        <v>1155</v>
      </c>
    </row>
    <row r="193" spans="1:1" x14ac:dyDescent="0.15">
      <c r="A193" t="s">
        <v>1156</v>
      </c>
    </row>
    <row r="194" spans="1:1" x14ac:dyDescent="0.15">
      <c r="A194" t="s">
        <v>1157</v>
      </c>
    </row>
    <row r="195" spans="1:1" x14ac:dyDescent="0.15">
      <c r="A195" t="s">
        <v>1158</v>
      </c>
    </row>
    <row r="196" spans="1:1" x14ac:dyDescent="0.15">
      <c r="A196" t="s">
        <v>1159</v>
      </c>
    </row>
    <row r="197" spans="1:1" x14ac:dyDescent="0.15">
      <c r="A197" t="s">
        <v>1160</v>
      </c>
    </row>
    <row r="198" spans="1:1" x14ac:dyDescent="0.15">
      <c r="A198" t="s">
        <v>1161</v>
      </c>
    </row>
    <row r="199" spans="1:1" x14ac:dyDescent="0.15">
      <c r="A199" t="s">
        <v>1162</v>
      </c>
    </row>
    <row r="200" spans="1:1" x14ac:dyDescent="0.15">
      <c r="A200" t="s">
        <v>1163</v>
      </c>
    </row>
    <row r="201" spans="1:1" x14ac:dyDescent="0.15">
      <c r="A201" t="s">
        <v>1164</v>
      </c>
    </row>
    <row r="202" spans="1:1" x14ac:dyDescent="0.15">
      <c r="A202" t="s">
        <v>1165</v>
      </c>
    </row>
    <row r="203" spans="1:1" x14ac:dyDescent="0.15">
      <c r="A203" t="s">
        <v>1166</v>
      </c>
    </row>
    <row r="204" spans="1:1" x14ac:dyDescent="0.15">
      <c r="A204" t="s">
        <v>1167</v>
      </c>
    </row>
    <row r="205" spans="1:1" x14ac:dyDescent="0.15">
      <c r="A205" t="s">
        <v>1168</v>
      </c>
    </row>
    <row r="206" spans="1:1" x14ac:dyDescent="0.15">
      <c r="A206" t="s">
        <v>1169</v>
      </c>
    </row>
    <row r="207" spans="1:1" x14ac:dyDescent="0.15">
      <c r="A207" t="s">
        <v>1170</v>
      </c>
    </row>
    <row r="208" spans="1:1" x14ac:dyDescent="0.15">
      <c r="A208" t="s">
        <v>1171</v>
      </c>
    </row>
    <row r="209" spans="1:1" x14ac:dyDescent="0.15">
      <c r="A209" t="s">
        <v>1172</v>
      </c>
    </row>
    <row r="210" spans="1:1" x14ac:dyDescent="0.15">
      <c r="A210" t="s">
        <v>1173</v>
      </c>
    </row>
    <row r="211" spans="1:1" x14ac:dyDescent="0.15">
      <c r="A211" t="s">
        <v>1174</v>
      </c>
    </row>
    <row r="212" spans="1:1" x14ac:dyDescent="0.15">
      <c r="A212" t="s">
        <v>1175</v>
      </c>
    </row>
    <row r="213" spans="1:1" x14ac:dyDescent="0.15">
      <c r="A213" t="s">
        <v>1176</v>
      </c>
    </row>
    <row r="214" spans="1:1" x14ac:dyDescent="0.15">
      <c r="A214" t="s">
        <v>1177</v>
      </c>
    </row>
    <row r="215" spans="1:1" x14ac:dyDescent="0.15">
      <c r="A215" t="s">
        <v>1178</v>
      </c>
    </row>
    <row r="216" spans="1:1" x14ac:dyDescent="0.15">
      <c r="A216" t="s">
        <v>1179</v>
      </c>
    </row>
    <row r="217" spans="1:1" x14ac:dyDescent="0.15">
      <c r="A217" t="s">
        <v>1180</v>
      </c>
    </row>
    <row r="218" spans="1:1" x14ac:dyDescent="0.15">
      <c r="A218" t="s">
        <v>1181</v>
      </c>
    </row>
    <row r="219" spans="1:1" x14ac:dyDescent="0.15">
      <c r="A219" t="s">
        <v>1182</v>
      </c>
    </row>
    <row r="220" spans="1:1" x14ac:dyDescent="0.15">
      <c r="A220" t="s">
        <v>1183</v>
      </c>
    </row>
    <row r="221" spans="1:1" x14ac:dyDescent="0.15">
      <c r="A221" t="s">
        <v>1184</v>
      </c>
    </row>
    <row r="222" spans="1:1" x14ac:dyDescent="0.15">
      <c r="A222" t="s">
        <v>1185</v>
      </c>
    </row>
    <row r="223" spans="1:1" x14ac:dyDescent="0.15">
      <c r="A223" t="s">
        <v>1186</v>
      </c>
    </row>
    <row r="224" spans="1:1" x14ac:dyDescent="0.15">
      <c r="A224" t="s">
        <v>1187</v>
      </c>
    </row>
    <row r="225" spans="1:1" x14ac:dyDescent="0.15">
      <c r="A225" t="s">
        <v>1188</v>
      </c>
    </row>
    <row r="226" spans="1:1" x14ac:dyDescent="0.15">
      <c r="A226" t="s">
        <v>1189</v>
      </c>
    </row>
    <row r="227" spans="1:1" x14ac:dyDescent="0.15">
      <c r="A227" t="s">
        <v>1190</v>
      </c>
    </row>
    <row r="228" spans="1:1" x14ac:dyDescent="0.15">
      <c r="A228" t="s">
        <v>1191</v>
      </c>
    </row>
    <row r="229" spans="1:1" x14ac:dyDescent="0.15">
      <c r="A229" t="s">
        <v>1192</v>
      </c>
    </row>
    <row r="230" spans="1:1" x14ac:dyDescent="0.15">
      <c r="A230" t="s">
        <v>1193</v>
      </c>
    </row>
    <row r="231" spans="1:1" x14ac:dyDescent="0.15">
      <c r="A231" t="s">
        <v>1194</v>
      </c>
    </row>
    <row r="232" spans="1:1" x14ac:dyDescent="0.15">
      <c r="A232" t="s">
        <v>1195</v>
      </c>
    </row>
    <row r="233" spans="1:1" x14ac:dyDescent="0.15">
      <c r="A233" t="s">
        <v>1196</v>
      </c>
    </row>
    <row r="234" spans="1:1" x14ac:dyDescent="0.15">
      <c r="A234" t="s">
        <v>1197</v>
      </c>
    </row>
    <row r="235" spans="1:1" x14ac:dyDescent="0.15">
      <c r="A235" t="s">
        <v>1198</v>
      </c>
    </row>
    <row r="236" spans="1:1" x14ac:dyDescent="0.15">
      <c r="A236" t="s">
        <v>1199</v>
      </c>
    </row>
    <row r="237" spans="1:1" x14ac:dyDescent="0.15">
      <c r="A237" t="s">
        <v>1200</v>
      </c>
    </row>
    <row r="238" spans="1:1" x14ac:dyDescent="0.15">
      <c r="A238" t="s">
        <v>1201</v>
      </c>
    </row>
    <row r="239" spans="1:1" x14ac:dyDescent="0.15">
      <c r="A239" t="s">
        <v>1202</v>
      </c>
    </row>
    <row r="240" spans="1:1" x14ac:dyDescent="0.15">
      <c r="A240" t="s">
        <v>1203</v>
      </c>
    </row>
    <row r="241" spans="1:1" x14ac:dyDescent="0.15">
      <c r="A241" t="s">
        <v>1204</v>
      </c>
    </row>
    <row r="242" spans="1:1" x14ac:dyDescent="0.15">
      <c r="A242" t="s">
        <v>1205</v>
      </c>
    </row>
    <row r="243" spans="1:1" x14ac:dyDescent="0.15">
      <c r="A243" t="s">
        <v>1206</v>
      </c>
    </row>
    <row r="244" spans="1:1" x14ac:dyDescent="0.15">
      <c r="A244" t="s">
        <v>1207</v>
      </c>
    </row>
    <row r="245" spans="1:1" x14ac:dyDescent="0.15">
      <c r="A245" t="s">
        <v>1208</v>
      </c>
    </row>
    <row r="246" spans="1:1" x14ac:dyDescent="0.15">
      <c r="A246" t="s">
        <v>1209</v>
      </c>
    </row>
    <row r="247" spans="1:1" x14ac:dyDescent="0.15">
      <c r="A247" t="s">
        <v>1210</v>
      </c>
    </row>
    <row r="248" spans="1:1" x14ac:dyDescent="0.15">
      <c r="A248" t="s">
        <v>1211</v>
      </c>
    </row>
    <row r="249" spans="1:1" x14ac:dyDescent="0.15">
      <c r="A249" t="s">
        <v>1212</v>
      </c>
    </row>
    <row r="250" spans="1:1" x14ac:dyDescent="0.15">
      <c r="A250" t="s">
        <v>1213</v>
      </c>
    </row>
    <row r="251" spans="1:1" x14ac:dyDescent="0.15">
      <c r="A251" t="s">
        <v>1214</v>
      </c>
    </row>
    <row r="252" spans="1:1" x14ac:dyDescent="0.15">
      <c r="A252" t="s">
        <v>1215</v>
      </c>
    </row>
    <row r="253" spans="1:1" x14ac:dyDescent="0.15">
      <c r="A253" t="s">
        <v>1216</v>
      </c>
    </row>
    <row r="254" spans="1:1" x14ac:dyDescent="0.15">
      <c r="A254" t="s">
        <v>1217</v>
      </c>
    </row>
    <row r="255" spans="1:1" x14ac:dyDescent="0.15">
      <c r="A255" t="s">
        <v>1218</v>
      </c>
    </row>
    <row r="256" spans="1:1" x14ac:dyDescent="0.15">
      <c r="A256" t="s">
        <v>1219</v>
      </c>
    </row>
    <row r="257" spans="1:1" x14ac:dyDescent="0.15">
      <c r="A257" t="s">
        <v>1220</v>
      </c>
    </row>
    <row r="258" spans="1:1" x14ac:dyDescent="0.15">
      <c r="A258" t="s">
        <v>1221</v>
      </c>
    </row>
    <row r="259" spans="1:1" x14ac:dyDescent="0.15">
      <c r="A259" t="s">
        <v>1222</v>
      </c>
    </row>
    <row r="260" spans="1:1" x14ac:dyDescent="0.15">
      <c r="A260" t="s">
        <v>1223</v>
      </c>
    </row>
    <row r="261" spans="1:1" x14ac:dyDescent="0.15">
      <c r="A261" t="s">
        <v>1224</v>
      </c>
    </row>
    <row r="262" spans="1:1" x14ac:dyDescent="0.15">
      <c r="A262" t="s">
        <v>1224</v>
      </c>
    </row>
    <row r="263" spans="1:1" x14ac:dyDescent="0.15">
      <c r="A263" t="s">
        <v>1225</v>
      </c>
    </row>
    <row r="264" spans="1:1" x14ac:dyDescent="0.15">
      <c r="A264" t="s">
        <v>1226</v>
      </c>
    </row>
    <row r="265" spans="1:1" x14ac:dyDescent="0.15">
      <c r="A265" t="s">
        <v>1227</v>
      </c>
    </row>
    <row r="266" spans="1:1" x14ac:dyDescent="0.15">
      <c r="A266" t="s">
        <v>1228</v>
      </c>
    </row>
    <row r="267" spans="1:1" x14ac:dyDescent="0.15">
      <c r="A267" t="s">
        <v>1229</v>
      </c>
    </row>
    <row r="268" spans="1:1" x14ac:dyDescent="0.15">
      <c r="A268" t="s">
        <v>1230</v>
      </c>
    </row>
    <row r="269" spans="1:1" x14ac:dyDescent="0.15">
      <c r="A269" t="s">
        <v>1231</v>
      </c>
    </row>
  </sheetData>
  <phoneticPr fontId="2"/>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C7A4C3-32E6-4A70-93A3-A2EE7A1D3B59}">
  <dimension ref="A1:A94"/>
  <sheetViews>
    <sheetView workbookViewId="0"/>
  </sheetViews>
  <sheetFormatPr defaultRowHeight="13.5" x14ac:dyDescent="0.15"/>
  <cols>
    <col min="1" max="1" width="9" style="1" bestFit="1" customWidth="1"/>
  </cols>
  <sheetData>
    <row r="1" spans="1:1" x14ac:dyDescent="0.15">
      <c r="A1" s="1" t="s">
        <v>53</v>
      </c>
    </row>
    <row r="2" spans="1:1" x14ac:dyDescent="0.15">
      <c r="A2" s="1" t="s">
        <v>54</v>
      </c>
    </row>
    <row r="3" spans="1:1" x14ac:dyDescent="0.15">
      <c r="A3" s="1" t="s">
        <v>55</v>
      </c>
    </row>
    <row r="4" spans="1:1" x14ac:dyDescent="0.15">
      <c r="A4" s="1" t="s">
        <v>56</v>
      </c>
    </row>
    <row r="5" spans="1:1" x14ac:dyDescent="0.15">
      <c r="A5" s="1" t="s">
        <v>57</v>
      </c>
    </row>
    <row r="6" spans="1:1" x14ac:dyDescent="0.15">
      <c r="A6" s="1" t="s">
        <v>58</v>
      </c>
    </row>
    <row r="7" spans="1:1" x14ac:dyDescent="0.15">
      <c r="A7" s="1" t="s">
        <v>59</v>
      </c>
    </row>
    <row r="8" spans="1:1" x14ac:dyDescent="0.15">
      <c r="A8" s="1" t="s">
        <v>60</v>
      </c>
    </row>
    <row r="9" spans="1:1" x14ac:dyDescent="0.15">
      <c r="A9" s="1" t="s">
        <v>61</v>
      </c>
    </row>
    <row r="10" spans="1:1" x14ac:dyDescent="0.15">
      <c r="A10" s="1" t="s">
        <v>62</v>
      </c>
    </row>
    <row r="11" spans="1:1" x14ac:dyDescent="0.15">
      <c r="A11" s="1" t="s">
        <v>63</v>
      </c>
    </row>
    <row r="12" spans="1:1" x14ac:dyDescent="0.15">
      <c r="A12" s="1" t="s">
        <v>64</v>
      </c>
    </row>
    <row r="13" spans="1:1" x14ac:dyDescent="0.15">
      <c r="A13" s="1" t="s">
        <v>65</v>
      </c>
    </row>
    <row r="14" spans="1:1" x14ac:dyDescent="0.15">
      <c r="A14" s="1" t="s">
        <v>66</v>
      </c>
    </row>
    <row r="15" spans="1:1" x14ac:dyDescent="0.15">
      <c r="A15" s="1" t="s">
        <v>67</v>
      </c>
    </row>
    <row r="16" spans="1:1" x14ac:dyDescent="0.15">
      <c r="A16" s="1" t="s">
        <v>68</v>
      </c>
    </row>
    <row r="17" spans="1:1" x14ac:dyDescent="0.15">
      <c r="A17" s="1" t="s">
        <v>69</v>
      </c>
    </row>
    <row r="18" spans="1:1" x14ac:dyDescent="0.15">
      <c r="A18" s="1" t="s">
        <v>70</v>
      </c>
    </row>
    <row r="19" spans="1:1" x14ac:dyDescent="0.15">
      <c r="A19" s="1" t="s">
        <v>71</v>
      </c>
    </row>
    <row r="20" spans="1:1" x14ac:dyDescent="0.15">
      <c r="A20" s="1" t="s">
        <v>72</v>
      </c>
    </row>
    <row r="21" spans="1:1" x14ac:dyDescent="0.15">
      <c r="A21" s="1" t="s">
        <v>73</v>
      </c>
    </row>
    <row r="22" spans="1:1" x14ac:dyDescent="0.15">
      <c r="A22" s="1" t="s">
        <v>74</v>
      </c>
    </row>
    <row r="23" spans="1:1" x14ac:dyDescent="0.15">
      <c r="A23" s="1" t="s">
        <v>75</v>
      </c>
    </row>
    <row r="24" spans="1:1" x14ac:dyDescent="0.15">
      <c r="A24" s="1" t="s">
        <v>76</v>
      </c>
    </row>
    <row r="25" spans="1:1" x14ac:dyDescent="0.15">
      <c r="A25" s="1" t="s">
        <v>77</v>
      </c>
    </row>
    <row r="26" spans="1:1" x14ac:dyDescent="0.15">
      <c r="A26" s="1" t="s">
        <v>78</v>
      </c>
    </row>
    <row r="27" spans="1:1" x14ac:dyDescent="0.15">
      <c r="A27" s="1" t="s">
        <v>79</v>
      </c>
    </row>
    <row r="28" spans="1:1" x14ac:dyDescent="0.15">
      <c r="A28" s="1" t="s">
        <v>80</v>
      </c>
    </row>
    <row r="29" spans="1:1" x14ac:dyDescent="0.15">
      <c r="A29" s="1" t="s">
        <v>81</v>
      </c>
    </row>
    <row r="30" spans="1:1" x14ac:dyDescent="0.15">
      <c r="A30" s="1" t="s">
        <v>82</v>
      </c>
    </row>
    <row r="31" spans="1:1" x14ac:dyDescent="0.15">
      <c r="A31" s="1" t="s">
        <v>83</v>
      </c>
    </row>
    <row r="32" spans="1:1" x14ac:dyDescent="0.15">
      <c r="A32" s="1" t="s">
        <v>84</v>
      </c>
    </row>
    <row r="33" spans="1:1" x14ac:dyDescent="0.15">
      <c r="A33" s="1" t="s">
        <v>85</v>
      </c>
    </row>
    <row r="34" spans="1:1" x14ac:dyDescent="0.15">
      <c r="A34" s="1" t="s">
        <v>86</v>
      </c>
    </row>
    <row r="35" spans="1:1" x14ac:dyDescent="0.15">
      <c r="A35" s="1" t="s">
        <v>87</v>
      </c>
    </row>
    <row r="36" spans="1:1" x14ac:dyDescent="0.15">
      <c r="A36" s="1" t="s">
        <v>88</v>
      </c>
    </row>
    <row r="37" spans="1:1" x14ac:dyDescent="0.15">
      <c r="A37" s="1" t="s">
        <v>89</v>
      </c>
    </row>
    <row r="38" spans="1:1" x14ac:dyDescent="0.15">
      <c r="A38" s="1" t="s">
        <v>90</v>
      </c>
    </row>
    <row r="39" spans="1:1" x14ac:dyDescent="0.15">
      <c r="A39" s="1" t="s">
        <v>91</v>
      </c>
    </row>
    <row r="40" spans="1:1" x14ac:dyDescent="0.15">
      <c r="A40" s="1" t="s">
        <v>92</v>
      </c>
    </row>
    <row r="41" spans="1:1" x14ac:dyDescent="0.15">
      <c r="A41" s="1" t="s">
        <v>93</v>
      </c>
    </row>
    <row r="42" spans="1:1" x14ac:dyDescent="0.15">
      <c r="A42" s="1" t="s">
        <v>94</v>
      </c>
    </row>
    <row r="43" spans="1:1" x14ac:dyDescent="0.15">
      <c r="A43" s="1" t="s">
        <v>95</v>
      </c>
    </row>
    <row r="44" spans="1:1" x14ac:dyDescent="0.15">
      <c r="A44" s="1" t="s">
        <v>96</v>
      </c>
    </row>
    <row r="45" spans="1:1" x14ac:dyDescent="0.15">
      <c r="A45" s="1" t="s">
        <v>97</v>
      </c>
    </row>
    <row r="46" spans="1:1" x14ac:dyDescent="0.15">
      <c r="A46" s="1" t="s">
        <v>98</v>
      </c>
    </row>
    <row r="47" spans="1:1" x14ac:dyDescent="0.15">
      <c r="A47" s="1" t="s">
        <v>99</v>
      </c>
    </row>
    <row r="48" spans="1:1" x14ac:dyDescent="0.15">
      <c r="A48" s="1" t="s">
        <v>100</v>
      </c>
    </row>
    <row r="49" spans="1:1" x14ac:dyDescent="0.15">
      <c r="A49" s="1" t="s">
        <v>101</v>
      </c>
    </row>
    <row r="50" spans="1:1" x14ac:dyDescent="0.15">
      <c r="A50" s="1" t="s">
        <v>102</v>
      </c>
    </row>
    <row r="51" spans="1:1" x14ac:dyDescent="0.15">
      <c r="A51" s="1" t="s">
        <v>103</v>
      </c>
    </row>
    <row r="52" spans="1:1" x14ac:dyDescent="0.15">
      <c r="A52" s="1" t="s">
        <v>104</v>
      </c>
    </row>
    <row r="53" spans="1:1" x14ac:dyDescent="0.15">
      <c r="A53" s="1" t="s">
        <v>105</v>
      </c>
    </row>
    <row r="54" spans="1:1" x14ac:dyDescent="0.15">
      <c r="A54" s="1" t="s">
        <v>106</v>
      </c>
    </row>
    <row r="55" spans="1:1" x14ac:dyDescent="0.15">
      <c r="A55" s="1" t="s">
        <v>107</v>
      </c>
    </row>
    <row r="56" spans="1:1" x14ac:dyDescent="0.15">
      <c r="A56" s="1" t="s">
        <v>108</v>
      </c>
    </row>
    <row r="57" spans="1:1" x14ac:dyDescent="0.15">
      <c r="A57" s="1" t="s">
        <v>109</v>
      </c>
    </row>
    <row r="58" spans="1:1" x14ac:dyDescent="0.15">
      <c r="A58" s="1" t="s">
        <v>110</v>
      </c>
    </row>
    <row r="59" spans="1:1" x14ac:dyDescent="0.15">
      <c r="A59" s="1" t="s">
        <v>111</v>
      </c>
    </row>
    <row r="60" spans="1:1" x14ac:dyDescent="0.15">
      <c r="A60" s="1" t="s">
        <v>112</v>
      </c>
    </row>
    <row r="61" spans="1:1" x14ac:dyDescent="0.15">
      <c r="A61" s="1" t="s">
        <v>113</v>
      </c>
    </row>
    <row r="62" spans="1:1" x14ac:dyDescent="0.15">
      <c r="A62" s="1" t="s">
        <v>114</v>
      </c>
    </row>
    <row r="63" spans="1:1" x14ac:dyDescent="0.15">
      <c r="A63" s="1" t="s">
        <v>115</v>
      </c>
    </row>
    <row r="64" spans="1:1" x14ac:dyDescent="0.15">
      <c r="A64" s="1" t="s">
        <v>116</v>
      </c>
    </row>
    <row r="65" spans="1:1" x14ac:dyDescent="0.15">
      <c r="A65" s="1" t="s">
        <v>117</v>
      </c>
    </row>
    <row r="66" spans="1:1" x14ac:dyDescent="0.15">
      <c r="A66" s="1" t="s">
        <v>118</v>
      </c>
    </row>
    <row r="67" spans="1:1" x14ac:dyDescent="0.15">
      <c r="A67" s="1" t="s">
        <v>119</v>
      </c>
    </row>
    <row r="68" spans="1:1" x14ac:dyDescent="0.15">
      <c r="A68" s="1" t="s">
        <v>120</v>
      </c>
    </row>
    <row r="69" spans="1:1" x14ac:dyDescent="0.15">
      <c r="A69" s="1" t="s">
        <v>121</v>
      </c>
    </row>
    <row r="70" spans="1:1" x14ac:dyDescent="0.15">
      <c r="A70" s="1" t="s">
        <v>122</v>
      </c>
    </row>
    <row r="71" spans="1:1" x14ac:dyDescent="0.15">
      <c r="A71" s="1" t="s">
        <v>123</v>
      </c>
    </row>
    <row r="72" spans="1:1" x14ac:dyDescent="0.15">
      <c r="A72" s="1" t="s">
        <v>124</v>
      </c>
    </row>
    <row r="73" spans="1:1" x14ac:dyDescent="0.15">
      <c r="A73" s="1" t="s">
        <v>125</v>
      </c>
    </row>
    <row r="74" spans="1:1" x14ac:dyDescent="0.15">
      <c r="A74" s="1" t="s">
        <v>126</v>
      </c>
    </row>
    <row r="75" spans="1:1" x14ac:dyDescent="0.15">
      <c r="A75" s="1" t="s">
        <v>127</v>
      </c>
    </row>
    <row r="76" spans="1:1" x14ac:dyDescent="0.15">
      <c r="A76" s="1" t="s">
        <v>128</v>
      </c>
    </row>
    <row r="77" spans="1:1" x14ac:dyDescent="0.15">
      <c r="A77" s="1" t="s">
        <v>129</v>
      </c>
    </row>
    <row r="78" spans="1:1" x14ac:dyDescent="0.15">
      <c r="A78" s="1" t="s">
        <v>130</v>
      </c>
    </row>
    <row r="79" spans="1:1" x14ac:dyDescent="0.15">
      <c r="A79" s="1" t="s">
        <v>131</v>
      </c>
    </row>
    <row r="80" spans="1:1" x14ac:dyDescent="0.15">
      <c r="A80" s="1" t="s">
        <v>132</v>
      </c>
    </row>
    <row r="81" spans="1:1" x14ac:dyDescent="0.15">
      <c r="A81" s="1" t="s">
        <v>133</v>
      </c>
    </row>
    <row r="82" spans="1:1" x14ac:dyDescent="0.15">
      <c r="A82" s="1" t="s">
        <v>134</v>
      </c>
    </row>
    <row r="83" spans="1:1" x14ac:dyDescent="0.15">
      <c r="A83" s="1" t="s">
        <v>135</v>
      </c>
    </row>
    <row r="84" spans="1:1" x14ac:dyDescent="0.15">
      <c r="A84" s="1" t="s">
        <v>136</v>
      </c>
    </row>
    <row r="85" spans="1:1" x14ac:dyDescent="0.15">
      <c r="A85" s="1" t="s">
        <v>137</v>
      </c>
    </row>
    <row r="86" spans="1:1" x14ac:dyDescent="0.15">
      <c r="A86" s="1" t="s">
        <v>138</v>
      </c>
    </row>
    <row r="87" spans="1:1" x14ac:dyDescent="0.15">
      <c r="A87" s="1" t="s">
        <v>139</v>
      </c>
    </row>
    <row r="88" spans="1:1" x14ac:dyDescent="0.15">
      <c r="A88" s="1" t="s">
        <v>140</v>
      </c>
    </row>
    <row r="89" spans="1:1" x14ac:dyDescent="0.15">
      <c r="A89" s="1" t="s">
        <v>141</v>
      </c>
    </row>
    <row r="90" spans="1:1" x14ac:dyDescent="0.15">
      <c r="A90" s="1" t="s">
        <v>142</v>
      </c>
    </row>
    <row r="91" spans="1:1" x14ac:dyDescent="0.15">
      <c r="A91" s="1" t="s">
        <v>143</v>
      </c>
    </row>
    <row r="92" spans="1:1" x14ac:dyDescent="0.15">
      <c r="A92" s="1" t="s">
        <v>144</v>
      </c>
    </row>
    <row r="93" spans="1:1" x14ac:dyDescent="0.15">
      <c r="A93" s="1" t="s">
        <v>145</v>
      </c>
    </row>
    <row r="94" spans="1:1" x14ac:dyDescent="0.15">
      <c r="A94" s="1" t="s">
        <v>146</v>
      </c>
    </row>
  </sheetData>
  <phoneticPr fontId="2"/>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C1DC72-3BCD-45B7-8848-939977280E30}">
  <dimension ref="A1:V60"/>
  <sheetViews>
    <sheetView topLeftCell="A22" zoomScaleNormal="100" zoomScaleSheetLayoutView="85" workbookViewId="0">
      <selection activeCell="F49" sqref="F49"/>
    </sheetView>
  </sheetViews>
  <sheetFormatPr defaultColWidth="11.75" defaultRowHeight="15" customHeight="1" x14ac:dyDescent="0.15"/>
  <cols>
    <col min="1" max="1" width="14.75" style="7" customWidth="1"/>
    <col min="2" max="13" width="11.75" style="7"/>
    <col min="14" max="14" width="11.75" style="7" customWidth="1"/>
    <col min="15" max="21" width="11.75" style="7"/>
    <col min="22" max="22" width="6.375" style="7" customWidth="1"/>
    <col min="23" max="16384" width="11.75" style="7"/>
  </cols>
  <sheetData>
    <row r="1" spans="1:22" ht="37.5" customHeight="1" x14ac:dyDescent="0.15">
      <c r="A1" s="71" t="s">
        <v>170</v>
      </c>
      <c r="B1" s="71" t="s">
        <v>171</v>
      </c>
      <c r="C1" s="71" t="s">
        <v>172</v>
      </c>
      <c r="D1" s="71" t="s">
        <v>533</v>
      </c>
      <c r="E1" s="71" t="s">
        <v>200</v>
      </c>
      <c r="F1" s="32"/>
      <c r="G1" s="32"/>
      <c r="H1" s="32"/>
      <c r="I1" s="33"/>
      <c r="J1" s="33"/>
      <c r="K1" s="33"/>
      <c r="L1" s="33"/>
      <c r="M1" s="33"/>
      <c r="N1" s="33"/>
      <c r="O1" s="33"/>
      <c r="P1" s="33"/>
      <c r="Q1" s="33"/>
      <c r="R1" s="31"/>
      <c r="S1" s="31"/>
      <c r="T1" s="31"/>
      <c r="U1" s="31"/>
      <c r="V1" s="31"/>
    </row>
    <row r="2" spans="1:22" ht="15" customHeight="1" thickBot="1" x14ac:dyDescent="0.2">
      <c r="A2" s="30" t="s">
        <v>149</v>
      </c>
      <c r="B2" s="30" t="s">
        <v>211</v>
      </c>
      <c r="C2" s="31"/>
      <c r="D2" s="90" t="b">
        <v>0</v>
      </c>
      <c r="E2" s="30"/>
      <c r="F2" s="30"/>
      <c r="G2" s="34" t="s">
        <v>238</v>
      </c>
      <c r="H2" s="31"/>
      <c r="I2" s="31"/>
      <c r="J2" s="31"/>
      <c r="K2" s="31"/>
      <c r="L2" s="31"/>
      <c r="M2" s="31"/>
      <c r="N2" s="31"/>
      <c r="O2" s="31"/>
      <c r="P2" s="31"/>
      <c r="Q2" s="31"/>
      <c r="R2" s="31"/>
      <c r="S2" s="31"/>
      <c r="T2" s="31"/>
      <c r="U2" s="31"/>
      <c r="V2" s="31"/>
    </row>
    <row r="3" spans="1:22" ht="15" customHeight="1" x14ac:dyDescent="0.15">
      <c r="A3" s="30" t="s">
        <v>156</v>
      </c>
      <c r="B3" s="30" t="s">
        <v>157</v>
      </c>
      <c r="C3" s="31"/>
      <c r="D3" s="90" t="b">
        <v>0</v>
      </c>
      <c r="E3" s="35" t="str">
        <f>IF(D3=FALSE,"",3)</f>
        <v/>
      </c>
      <c r="F3" s="300" t="s">
        <v>720</v>
      </c>
      <c r="G3" s="331"/>
      <c r="H3" s="72" t="s">
        <v>240</v>
      </c>
      <c r="I3" s="73" t="s">
        <v>209</v>
      </c>
      <c r="J3" s="37">
        <f>IF(D5=TRUE,海投申込書!R51,0)</f>
        <v>0</v>
      </c>
      <c r="K3" s="89" t="str">
        <f>海投申込書!U51</f>
        <v>USD</v>
      </c>
      <c r="L3" s="31"/>
      <c r="M3" s="31"/>
      <c r="N3" s="31"/>
      <c r="O3" s="31"/>
      <c r="P3" s="31"/>
      <c r="Q3" s="38"/>
      <c r="R3" s="31"/>
      <c r="S3" s="31"/>
      <c r="T3" s="31"/>
      <c r="U3" s="31"/>
      <c r="V3" s="31"/>
    </row>
    <row r="4" spans="1:22" ht="15" customHeight="1" x14ac:dyDescent="0.15">
      <c r="A4" s="31"/>
      <c r="B4" s="30" t="s">
        <v>158</v>
      </c>
      <c r="C4" s="31"/>
      <c r="D4" s="90" t="b">
        <v>0</v>
      </c>
      <c r="E4" s="39" t="str">
        <f>IF(D4=FALSE,"",4)</f>
        <v/>
      </c>
      <c r="F4" s="300" t="s">
        <v>721</v>
      </c>
      <c r="G4" s="330"/>
      <c r="H4" s="74" t="s">
        <v>241</v>
      </c>
      <c r="I4" s="73" t="s">
        <v>209</v>
      </c>
      <c r="J4" s="37">
        <f>IF(D6=TRUE,海投申込書!D53,0)</f>
        <v>0</v>
      </c>
      <c r="K4" s="89" t="str">
        <f>海投申込書!G53</f>
        <v>USD</v>
      </c>
      <c r="L4" s="31"/>
      <c r="M4" s="31"/>
      <c r="N4" s="31"/>
      <c r="O4" s="31"/>
      <c r="P4" s="31"/>
      <c r="Q4" s="31"/>
      <c r="R4" s="31"/>
      <c r="S4" s="31"/>
      <c r="T4" s="31"/>
      <c r="U4" s="31"/>
      <c r="V4" s="31"/>
    </row>
    <row r="5" spans="1:22" ht="15" customHeight="1" x14ac:dyDescent="0.15">
      <c r="A5" s="31"/>
      <c r="B5" s="30" t="s">
        <v>159</v>
      </c>
      <c r="C5" s="31"/>
      <c r="D5" s="90" t="b">
        <v>0</v>
      </c>
      <c r="E5" s="39" t="str">
        <f>IF(D5=FALSE,"",5)</f>
        <v/>
      </c>
      <c r="F5" s="300" t="s">
        <v>722</v>
      </c>
      <c r="G5" s="75"/>
      <c r="H5" s="76"/>
      <c r="I5" s="73" t="s">
        <v>239</v>
      </c>
      <c r="J5" s="37">
        <f>IF(AND(D6=TRUE,M5=TRUE),J4,0)</f>
        <v>0</v>
      </c>
      <c r="K5" s="31" t="str">
        <f>K4</f>
        <v>USD</v>
      </c>
      <c r="L5" s="41" t="s">
        <v>243</v>
      </c>
      <c r="M5" s="36" t="b">
        <v>0</v>
      </c>
      <c r="N5" s="31"/>
      <c r="O5" s="31"/>
      <c r="P5" s="31"/>
      <c r="Q5" s="31"/>
      <c r="R5" s="31"/>
      <c r="S5" s="31"/>
      <c r="T5" s="31"/>
      <c r="U5" s="31"/>
      <c r="V5" s="31"/>
    </row>
    <row r="6" spans="1:22" ht="15" customHeight="1" x14ac:dyDescent="0.15">
      <c r="A6" s="30" t="s">
        <v>166</v>
      </c>
      <c r="B6" s="30" t="s">
        <v>167</v>
      </c>
      <c r="C6" s="31"/>
      <c r="D6" s="90" t="b">
        <v>0</v>
      </c>
      <c r="E6" s="39" t="str">
        <f>IF(D6=FALSE,"",6)</f>
        <v/>
      </c>
      <c r="F6" s="300" t="s">
        <v>723</v>
      </c>
      <c r="G6" s="330"/>
      <c r="H6" s="74" t="s">
        <v>242</v>
      </c>
      <c r="I6" s="325" t="s">
        <v>209</v>
      </c>
      <c r="J6" s="37">
        <f>SUM(K11:S11)</f>
        <v>0</v>
      </c>
      <c r="K6" s="31" t="s">
        <v>153</v>
      </c>
      <c r="L6" s="31"/>
      <c r="M6" s="31"/>
      <c r="N6" s="31"/>
      <c r="O6" s="31"/>
      <c r="P6" s="31"/>
      <c r="Q6" s="31"/>
      <c r="R6" s="31"/>
      <c r="S6" s="31"/>
      <c r="T6" s="31"/>
      <c r="U6" s="31"/>
      <c r="V6" s="31"/>
    </row>
    <row r="7" spans="1:22" ht="15" customHeight="1" thickBot="1" x14ac:dyDescent="0.2">
      <c r="A7" s="31"/>
      <c r="B7" s="30" t="s">
        <v>196</v>
      </c>
      <c r="C7" s="31"/>
      <c r="D7" s="90" t="b">
        <v>0</v>
      </c>
      <c r="E7" s="42" t="str">
        <f>IF(D7=FALSE,"",7)</f>
        <v/>
      </c>
      <c r="F7" s="300" t="s">
        <v>724</v>
      </c>
      <c r="G7" s="77"/>
      <c r="H7" s="78"/>
      <c r="I7" s="325" t="s">
        <v>239</v>
      </c>
      <c r="J7" s="37">
        <f>SUM(K12:S12)</f>
        <v>0</v>
      </c>
      <c r="K7" s="31" t="str">
        <f>K6</f>
        <v>USD</v>
      </c>
      <c r="L7" s="31"/>
      <c r="M7" s="31"/>
      <c r="N7" s="31"/>
      <c r="O7" s="31"/>
      <c r="P7" s="31"/>
      <c r="Q7" s="31"/>
      <c r="R7" s="31"/>
      <c r="S7" s="31"/>
      <c r="T7" s="31"/>
      <c r="U7" s="31"/>
      <c r="V7" s="31"/>
    </row>
    <row r="8" spans="1:22" ht="15" customHeight="1" x14ac:dyDescent="0.15">
      <c r="A8" s="30" t="s">
        <v>161</v>
      </c>
      <c r="B8" s="30" t="s">
        <v>167</v>
      </c>
      <c r="C8" s="30" t="s">
        <v>237</v>
      </c>
      <c r="D8" s="91" t="b">
        <v>0</v>
      </c>
      <c r="E8" s="299"/>
      <c r="F8" s="301"/>
      <c r="G8" s="77"/>
      <c r="H8" s="79"/>
      <c r="I8" s="330"/>
      <c r="J8" s="322"/>
      <c r="K8" s="82" t="s">
        <v>185</v>
      </c>
      <c r="L8" s="83" t="s">
        <v>186</v>
      </c>
      <c r="M8" s="82" t="s">
        <v>187</v>
      </c>
      <c r="N8" s="83" t="s">
        <v>188</v>
      </c>
      <c r="O8" s="82" t="s">
        <v>189</v>
      </c>
      <c r="P8" s="83" t="s">
        <v>190</v>
      </c>
      <c r="Q8" s="82" t="s">
        <v>191</v>
      </c>
      <c r="R8" s="83" t="s">
        <v>192</v>
      </c>
      <c r="S8" s="82" t="s">
        <v>193</v>
      </c>
      <c r="T8" s="112" t="s">
        <v>659</v>
      </c>
      <c r="U8" s="31"/>
      <c r="V8" s="31"/>
    </row>
    <row r="9" spans="1:22" ht="15" customHeight="1" x14ac:dyDescent="0.15">
      <c r="A9" s="31"/>
      <c r="B9" s="30" t="s">
        <v>806</v>
      </c>
      <c r="C9" s="30" t="s">
        <v>162</v>
      </c>
      <c r="D9" s="91" t="b">
        <v>0</v>
      </c>
      <c r="E9" s="299"/>
      <c r="F9" s="301"/>
      <c r="G9" s="77"/>
      <c r="H9" s="79"/>
      <c r="I9" s="77"/>
      <c r="J9" s="81" t="s">
        <v>207</v>
      </c>
      <c r="K9" s="44" t="b">
        <v>0</v>
      </c>
      <c r="L9" s="30" t="b">
        <v>0</v>
      </c>
      <c r="M9" s="44" t="b">
        <v>0</v>
      </c>
      <c r="N9" s="30" t="b">
        <v>0</v>
      </c>
      <c r="O9" s="44" t="b">
        <v>0</v>
      </c>
      <c r="P9" s="30" t="b">
        <v>0</v>
      </c>
      <c r="Q9" s="44" t="b">
        <v>0</v>
      </c>
      <c r="R9" s="30" t="b">
        <v>0</v>
      </c>
      <c r="S9" s="44" t="b">
        <v>0</v>
      </c>
      <c r="T9" s="94">
        <f>COUNTIF(K9:S9,TRUE)</f>
        <v>0</v>
      </c>
      <c r="U9" s="31"/>
      <c r="V9" s="31"/>
    </row>
    <row r="10" spans="1:22" ht="15" customHeight="1" thickBot="1" x14ac:dyDescent="0.2">
      <c r="A10" s="31"/>
      <c r="B10" s="30" t="s">
        <v>806</v>
      </c>
      <c r="C10" s="30" t="s">
        <v>163</v>
      </c>
      <c r="D10" s="91" t="b">
        <v>0</v>
      </c>
      <c r="E10" s="299"/>
      <c r="F10" s="301"/>
      <c r="G10" s="77"/>
      <c r="H10" s="79"/>
      <c r="I10" s="75"/>
      <c r="J10" s="76" t="s">
        <v>173</v>
      </c>
      <c r="K10" s="45" t="b">
        <v>0</v>
      </c>
      <c r="L10" s="46" t="b">
        <v>0</v>
      </c>
      <c r="M10" s="45" t="b">
        <v>0</v>
      </c>
      <c r="N10" s="46" t="b">
        <v>0</v>
      </c>
      <c r="O10" s="45" t="b">
        <v>0</v>
      </c>
      <c r="P10" s="46" t="b">
        <v>0</v>
      </c>
      <c r="Q10" s="45" t="b">
        <v>0</v>
      </c>
      <c r="R10" s="46" t="b">
        <v>0</v>
      </c>
      <c r="S10" s="45" t="b">
        <v>0</v>
      </c>
      <c r="T10" s="41">
        <f>IF(AND(K10=FALSE,L10=FALSE,M10=FALSE,N10=FALSE,O10=FALSE,P10=FALSE,Q10=FALSE,R10=FALSE,S10=FALSE),1,0)</f>
        <v>1</v>
      </c>
      <c r="U10" s="31"/>
      <c r="V10" s="31"/>
    </row>
    <row r="11" spans="1:22" ht="15" customHeight="1" x14ac:dyDescent="0.15">
      <c r="A11" s="31"/>
      <c r="B11" s="30" t="s">
        <v>196</v>
      </c>
      <c r="C11" s="30" t="s">
        <v>224</v>
      </c>
      <c r="D11" s="91" t="b">
        <v>0</v>
      </c>
      <c r="E11" s="35" t="str">
        <f>IF(D11=FALSE,"",11)</f>
        <v/>
      </c>
      <c r="F11" s="300" t="s">
        <v>725</v>
      </c>
      <c r="G11" s="326"/>
      <c r="H11" s="79"/>
      <c r="I11" s="330"/>
      <c r="J11" s="74" t="s">
        <v>209</v>
      </c>
      <c r="K11" s="48">
        <f>海投申込書!F99</f>
        <v>0</v>
      </c>
      <c r="L11" s="49">
        <f>海投申込書!L99</f>
        <v>0</v>
      </c>
      <c r="M11" s="48">
        <f>海投申込書!R99</f>
        <v>0</v>
      </c>
      <c r="N11" s="49">
        <f>海投申込書!F111</f>
        <v>0</v>
      </c>
      <c r="O11" s="48">
        <f>海投申込書!L111</f>
        <v>0</v>
      </c>
      <c r="P11" s="49">
        <f>海投申込書!R111</f>
        <v>0</v>
      </c>
      <c r="Q11" s="48">
        <f>海投申込書!F123</f>
        <v>0</v>
      </c>
      <c r="R11" s="49">
        <f>海投申込書!L123</f>
        <v>0</v>
      </c>
      <c r="S11" s="48">
        <f>海投申込書!R123</f>
        <v>0</v>
      </c>
      <c r="T11" s="31"/>
      <c r="U11" s="31"/>
      <c r="V11" s="31"/>
    </row>
    <row r="12" spans="1:22" ht="15" customHeight="1" x14ac:dyDescent="0.15">
      <c r="A12" s="31"/>
      <c r="B12" s="30" t="s">
        <v>807</v>
      </c>
      <c r="C12" s="30" t="s">
        <v>237</v>
      </c>
      <c r="D12" s="91" t="b">
        <v>0</v>
      </c>
      <c r="E12" s="39" t="str">
        <f>IF(D12=FALSE,"",12)</f>
        <v/>
      </c>
      <c r="F12" s="300" t="s">
        <v>726</v>
      </c>
      <c r="G12" s="326"/>
      <c r="H12" s="79"/>
      <c r="I12" s="77"/>
      <c r="J12" s="81" t="s">
        <v>239</v>
      </c>
      <c r="K12" s="50">
        <f>IF(K9=TRUE,K11,)</f>
        <v>0</v>
      </c>
      <c r="L12" s="50">
        <f t="shared" ref="L12:S12" si="0">IF(L9=TRUE,L11,)</f>
        <v>0</v>
      </c>
      <c r="M12" s="50">
        <f t="shared" si="0"/>
        <v>0</v>
      </c>
      <c r="N12" s="50">
        <f t="shared" si="0"/>
        <v>0</v>
      </c>
      <c r="O12" s="50">
        <f t="shared" si="0"/>
        <v>0</v>
      </c>
      <c r="P12" s="50">
        <f t="shared" si="0"/>
        <v>0</v>
      </c>
      <c r="Q12" s="50">
        <f t="shared" si="0"/>
        <v>0</v>
      </c>
      <c r="R12" s="50">
        <f t="shared" si="0"/>
        <v>0</v>
      </c>
      <c r="S12" s="50">
        <f t="shared" si="0"/>
        <v>0</v>
      </c>
      <c r="T12" s="31"/>
      <c r="U12" s="31"/>
      <c r="V12" s="31"/>
    </row>
    <row r="13" spans="1:22" ht="15" customHeight="1" x14ac:dyDescent="0.15">
      <c r="A13" s="31"/>
      <c r="B13" s="30" t="s">
        <v>807</v>
      </c>
      <c r="C13" s="30" t="s">
        <v>162</v>
      </c>
      <c r="D13" s="91" t="b">
        <v>0</v>
      </c>
      <c r="E13" s="305" t="str">
        <f>IF(D13=FALSE,"",11)</f>
        <v/>
      </c>
      <c r="F13" s="300" t="s">
        <v>725</v>
      </c>
      <c r="G13" s="328"/>
      <c r="H13" s="80"/>
      <c r="I13" s="75"/>
      <c r="J13" s="76" t="s">
        <v>225</v>
      </c>
      <c r="K13" s="51">
        <f>IF(K9=TRUE,海投申込書!F101,)</f>
        <v>0</v>
      </c>
      <c r="L13" s="51">
        <f>IF(L9=TRUE,海投申込書!L101,)</f>
        <v>0</v>
      </c>
      <c r="M13" s="51">
        <f>IF(M9=TRUE,海投申込書!R101,)</f>
        <v>0</v>
      </c>
      <c r="N13" s="51">
        <f>IF(N9=TRUE,海投申込書!F113,)</f>
        <v>0</v>
      </c>
      <c r="O13" s="51">
        <f>IF(O9=TRUE,海投申込書!L113,)</f>
        <v>0</v>
      </c>
      <c r="P13" s="51">
        <f>IF(P9=TRUE,海投申込書!R113,)</f>
        <v>0</v>
      </c>
      <c r="Q13" s="51">
        <f>IF(Q9=TRUE,海投申込書!F125,)</f>
        <v>0</v>
      </c>
      <c r="R13" s="51">
        <f>IF(R9=TRUE,海投申込書!L125,)</f>
        <v>0</v>
      </c>
      <c r="S13" s="51">
        <f>IF(S9=TRUE,海投申込書!R125,)</f>
        <v>0</v>
      </c>
      <c r="T13" s="31"/>
      <c r="U13" s="31"/>
      <c r="V13" s="31"/>
    </row>
    <row r="14" spans="1:22" ht="15" customHeight="1" thickBot="1" x14ac:dyDescent="0.2">
      <c r="A14" s="31"/>
      <c r="B14" s="30" t="s">
        <v>807</v>
      </c>
      <c r="C14" s="30" t="s">
        <v>163</v>
      </c>
      <c r="D14" s="91" t="b">
        <v>0</v>
      </c>
      <c r="E14" s="306" t="str">
        <f>IF(D14=FALSE,"",11)</f>
        <v/>
      </c>
      <c r="F14" s="300" t="s">
        <v>725</v>
      </c>
      <c r="G14" s="114" t="s">
        <v>493</v>
      </c>
      <c r="H14" s="114"/>
      <c r="I14" s="94"/>
      <c r="J14" s="94" t="s">
        <v>660</v>
      </c>
      <c r="K14" s="95">
        <f>海投申込書!F97</f>
        <v>0</v>
      </c>
      <c r="L14" s="95">
        <f>海投申込書!L97</f>
        <v>0</v>
      </c>
      <c r="M14" s="95">
        <f>海投申込書!R97</f>
        <v>0</v>
      </c>
      <c r="N14" s="95">
        <f>海投申込書!F109</f>
        <v>0</v>
      </c>
      <c r="O14" s="95">
        <f>海投申込書!L109</f>
        <v>0</v>
      </c>
      <c r="P14" s="95">
        <f>海投申込書!R109</f>
        <v>0</v>
      </c>
      <c r="Q14" s="95">
        <f>海投申込書!F121</f>
        <v>0</v>
      </c>
      <c r="R14" s="95">
        <f>海投申込書!L121</f>
        <v>0</v>
      </c>
      <c r="S14" s="95">
        <f>海投申込書!R121</f>
        <v>0</v>
      </c>
      <c r="T14" s="31"/>
      <c r="U14" s="31"/>
      <c r="V14" s="31"/>
    </row>
    <row r="15" spans="1:22" ht="15" customHeight="1" x14ac:dyDescent="0.15">
      <c r="A15" s="31"/>
      <c r="B15" s="30" t="s">
        <v>159</v>
      </c>
      <c r="C15" s="30" t="s">
        <v>224</v>
      </c>
      <c r="D15" s="91" t="b">
        <v>0</v>
      </c>
      <c r="E15" s="30"/>
      <c r="F15" s="30"/>
      <c r="G15" s="89"/>
      <c r="H15" s="89"/>
      <c r="I15" s="120" t="s">
        <v>663</v>
      </c>
      <c r="J15" s="119" t="s">
        <v>664</v>
      </c>
      <c r="K15" s="117" t="s">
        <v>185</v>
      </c>
      <c r="L15" s="83" t="s">
        <v>186</v>
      </c>
      <c r="M15" s="82" t="s">
        <v>187</v>
      </c>
      <c r="N15" s="83" t="s">
        <v>188</v>
      </c>
      <c r="O15" s="82" t="s">
        <v>189</v>
      </c>
      <c r="P15" s="83" t="s">
        <v>190</v>
      </c>
      <c r="Q15" s="82" t="s">
        <v>191</v>
      </c>
      <c r="R15" s="83" t="s">
        <v>192</v>
      </c>
      <c r="S15" s="82" t="s">
        <v>193</v>
      </c>
      <c r="T15" s="112" t="s">
        <v>669</v>
      </c>
      <c r="U15" s="112" t="s">
        <v>670</v>
      </c>
      <c r="V15" s="31"/>
    </row>
    <row r="16" spans="1:22" ht="15" customHeight="1" x14ac:dyDescent="0.15">
      <c r="A16" s="31"/>
      <c r="B16" s="31"/>
      <c r="C16" s="30" t="s">
        <v>248</v>
      </c>
      <c r="D16" s="90" t="b">
        <v>0</v>
      </c>
      <c r="E16" s="31"/>
      <c r="F16" s="30"/>
      <c r="G16" s="89"/>
      <c r="H16" s="94" t="s">
        <v>665</v>
      </c>
      <c r="I16" s="94" t="str">
        <f>IF(D5=TRUE,K3,"")</f>
        <v/>
      </c>
      <c r="J16" s="94" t="str">
        <f>IF(D6=TRUE,K4,"")</f>
        <v/>
      </c>
      <c r="K16" s="94" t="str">
        <f>IF(K9=TRUE,海投申込書!I99,"")</f>
        <v/>
      </c>
      <c r="L16" s="94" t="str">
        <f>IF(L9=TRUE,海投申込書!O99,"")</f>
        <v/>
      </c>
      <c r="M16" s="94" t="str">
        <f>IF(M9=TRUE,海投申込書!U99,"")</f>
        <v/>
      </c>
      <c r="N16" s="94" t="str">
        <f>IF(N9=TRUE,海投申込書!I111,"")</f>
        <v/>
      </c>
      <c r="O16" s="94" t="str">
        <f>IF(O9=TRUE,海投申込書!O111,"")</f>
        <v/>
      </c>
      <c r="P16" s="94" t="str">
        <f>IF(P9=TRUE,海投申込書!U111,"")</f>
        <v/>
      </c>
      <c r="Q16" s="94" t="str">
        <f>IF(Q9=TRUE,海投申込書!I123,"")</f>
        <v/>
      </c>
      <c r="R16" s="94" t="str">
        <f>IF(R9=TRUE,海投申込書!O123,"")</f>
        <v/>
      </c>
      <c r="S16" s="94" t="str">
        <f>IF(S9=TRUE,海投申込書!U123,"")</f>
        <v/>
      </c>
      <c r="T16" s="111">
        <f t="array" ref="T16">SUMPRODUCT(IF(I16:S16="",0,1/COUNTIF(I16:S16,I16:S16)))</f>
        <v>0</v>
      </c>
      <c r="U16" s="111">
        <f t="array" ref="U16">SUMPRODUCT(IF(K16:S16="",0,1/COUNTIF(K16:S16,K16:S16)))</f>
        <v>0</v>
      </c>
      <c r="V16" s="31"/>
    </row>
    <row r="17" spans="1:22" ht="15" customHeight="1" x14ac:dyDescent="0.15">
      <c r="A17" s="31"/>
      <c r="B17" s="30" t="s">
        <v>807</v>
      </c>
      <c r="C17" s="30" t="s">
        <v>162</v>
      </c>
      <c r="D17" s="90" t="b">
        <v>0</v>
      </c>
      <c r="E17" s="30"/>
      <c r="F17" s="30"/>
      <c r="G17" s="89"/>
      <c r="H17" s="94" t="s">
        <v>734</v>
      </c>
      <c r="I17" s="89" t="str">
        <f>IF(D5=TRUE,海投申込書!R52,"")</f>
        <v/>
      </c>
      <c r="J17" s="89" t="str">
        <f>IF(D6=TRUE,海投申込書!D54,"")</f>
        <v/>
      </c>
      <c r="K17" s="113" t="str">
        <f>IF(ISBLANK(海投申込書!G100),"",IF(D12=TRUE,海投申込書!G100,""))</f>
        <v/>
      </c>
      <c r="L17" s="113" t="str">
        <f>IF(ISBLANK(海投申込書!M100),"",IF(D12=TRUE,海投申込書!M100,""))</f>
        <v/>
      </c>
      <c r="M17" s="113" t="str">
        <f>IF(ISBLANK(海投申込書!S100),"",IF(D12=TRUE,海投申込書!S100,""))</f>
        <v/>
      </c>
      <c r="N17" s="113" t="str">
        <f>IF(ISBLANK(海投申込書!G112),"",IF(D12=TRUE,海投申込書!G112,""))</f>
        <v/>
      </c>
      <c r="O17" s="113" t="str">
        <f>IF(ISBLANK(海投申込書!M112),"",IF(D12=TRUE,海投申込書!M112,""))</f>
        <v/>
      </c>
      <c r="P17" s="113" t="str">
        <f>IF(ISBLANK(海投申込書!S112),"",IF(D12=TRUE,海投申込書!S112,""))</f>
        <v/>
      </c>
      <c r="Q17" s="113" t="str">
        <f>IF(ISBLANK(海投申込書!G124),"",IF(D12=TRUE,海投申込書!G124,""))</f>
        <v/>
      </c>
      <c r="R17" s="113" t="str">
        <f>IF(ISBLANK(海投申込書!M124),"",IF(D12=TRUE,海投申込書!M124,""))</f>
        <v/>
      </c>
      <c r="S17" s="113" t="str">
        <f>IF(ISBLANK(S123),"",IF(D12=TRUE,海投申込書!S124,""))</f>
        <v/>
      </c>
      <c r="T17" s="111">
        <f t="array" ref="T17">SUMPRODUCT(IF(I17:S17="",0,1/COUNTIF(I17:S17,I17:S17)))</f>
        <v>0</v>
      </c>
      <c r="U17" s="111">
        <f t="array" ref="U17">SUMPRODUCT(IF(K17:S17="",0,1/COUNTIF(K17:S17,K17:S17)))</f>
        <v>0</v>
      </c>
      <c r="V17" s="31"/>
    </row>
    <row r="18" spans="1:22" ht="15" customHeight="1" x14ac:dyDescent="0.15">
      <c r="A18" s="31"/>
      <c r="B18" s="30" t="s">
        <v>807</v>
      </c>
      <c r="C18" s="30" t="s">
        <v>163</v>
      </c>
      <c r="D18" s="90" t="b">
        <v>0</v>
      </c>
      <c r="E18" s="30"/>
      <c r="F18" s="30"/>
      <c r="G18" s="34" t="s">
        <v>244</v>
      </c>
      <c r="H18" s="31"/>
      <c r="I18" s="30"/>
      <c r="J18" s="93" t="s">
        <v>492</v>
      </c>
      <c r="K18" s="31"/>
      <c r="L18" s="31"/>
      <c r="M18" s="31"/>
      <c r="N18" s="31"/>
      <c r="O18" s="31"/>
      <c r="P18" s="31"/>
      <c r="Q18" s="31"/>
      <c r="R18" s="31"/>
      <c r="S18" s="31"/>
      <c r="T18" s="31"/>
      <c r="U18" s="31"/>
      <c r="V18" s="31"/>
    </row>
    <row r="19" spans="1:22" ht="15" customHeight="1" x14ac:dyDescent="0.15">
      <c r="A19" s="31" t="s">
        <v>808</v>
      </c>
      <c r="B19" s="30" t="s">
        <v>164</v>
      </c>
      <c r="C19" s="30" t="s">
        <v>165</v>
      </c>
      <c r="D19" s="90" t="b">
        <v>0</v>
      </c>
      <c r="E19" s="31"/>
      <c r="F19" s="31"/>
      <c r="G19" s="329"/>
      <c r="H19" s="332" t="s">
        <v>245</v>
      </c>
      <c r="I19" s="52" t="str">
        <f>IF(D5=TRUE,IF(OR(D16=TRUE,D17=TRUE,D18=TRUE),海投申込書!R52,ROUNDDOWN(SUM(K13:S13)/J7,4)),"")</f>
        <v/>
      </c>
      <c r="J19" s="53" t="str">
        <f>IF(AND(コントロール!D3=FALSE,コントロール!D4=FALSE,コントロール!D5=TRUE,コントロール!D15=TRUE),ROUNDDOWN(SUM(K13:S13)/J7,4),"")</f>
        <v/>
      </c>
      <c r="K19" s="54" t="s">
        <v>846</v>
      </c>
      <c r="L19" s="55"/>
      <c r="M19" s="55"/>
      <c r="N19" s="55"/>
      <c r="O19" s="55"/>
      <c r="P19" s="55"/>
      <c r="Q19" s="55"/>
      <c r="R19" s="55"/>
      <c r="S19" s="55"/>
      <c r="T19" s="31"/>
      <c r="U19" s="31"/>
      <c r="V19" s="31"/>
    </row>
    <row r="20" spans="1:22" ht="15" customHeight="1" x14ac:dyDescent="0.15">
      <c r="A20" s="31"/>
      <c r="B20" s="30"/>
      <c r="C20" s="30" t="s">
        <v>736</v>
      </c>
      <c r="D20" s="90" t="b">
        <v>0</v>
      </c>
      <c r="E20" s="31"/>
      <c r="F20" s="31"/>
      <c r="G20" s="326"/>
      <c r="H20" s="333" t="s">
        <v>453</v>
      </c>
      <c r="I20" s="53">
        <f>IF(D6=TRUE,海投申込書!D54,)</f>
        <v>0</v>
      </c>
      <c r="J20" s="30"/>
      <c r="K20" s="31"/>
      <c r="L20" s="55"/>
      <c r="M20" s="55"/>
      <c r="N20" s="55"/>
      <c r="O20" s="55"/>
      <c r="P20" s="55"/>
      <c r="Q20" s="55"/>
      <c r="R20" s="55"/>
      <c r="S20" s="55"/>
      <c r="T20" s="31"/>
      <c r="U20" s="31"/>
      <c r="V20" s="31"/>
    </row>
    <row r="21" spans="1:22" ht="15" customHeight="1" x14ac:dyDescent="0.15">
      <c r="A21" s="31"/>
      <c r="B21" s="31"/>
      <c r="C21" s="30" t="s">
        <v>297</v>
      </c>
      <c r="D21" s="90" t="b">
        <v>0</v>
      </c>
      <c r="E21" s="31"/>
      <c r="F21" s="31"/>
      <c r="G21" s="326"/>
      <c r="H21" s="333" t="s">
        <v>246</v>
      </c>
      <c r="I21" s="53">
        <f>IF(D7=TRUE,IF(OR(D12=TRUE,D13=TRUE,D14=TRUE),海投申込書!J52,ROUNDDOWN(SUM(K13:S13)/J7,4)),)</f>
        <v>0</v>
      </c>
      <c r="J21" s="53" t="str">
        <f>IF(AND(OR(コントロール!D3=TRUE,コントロール!D4=TRUE),コントロール!D11=TRUE),ROUNDDOWN(SUM(K13:S13)/J7,4),"")</f>
        <v/>
      </c>
      <c r="K21" s="54" t="s">
        <v>312</v>
      </c>
      <c r="L21" s="116"/>
      <c r="M21" s="116"/>
      <c r="N21" s="116"/>
      <c r="O21" s="116"/>
      <c r="P21" s="116"/>
      <c r="Q21" s="116"/>
      <c r="R21" s="116"/>
      <c r="S21" s="116"/>
      <c r="T21" s="116"/>
      <c r="U21" s="31"/>
      <c r="V21" s="31"/>
    </row>
    <row r="22" spans="1:22" ht="15" customHeight="1" x14ac:dyDescent="0.15">
      <c r="A22" s="31"/>
      <c r="B22" s="31" t="s">
        <v>900</v>
      </c>
      <c r="C22" s="30" t="s">
        <v>296</v>
      </c>
      <c r="D22" s="90" t="b">
        <v>0</v>
      </c>
      <c r="E22" s="31"/>
      <c r="F22" s="31"/>
      <c r="G22" s="328"/>
      <c r="H22" s="26"/>
      <c r="I22" s="76" t="s">
        <v>313</v>
      </c>
      <c r="J22" s="334" t="str">
        <f>IF(OR(AND(コントロール!$D$3=TRUE,コントロール!$D$4=FALSE,コントロール!$D$5=TRUE),AND(コントロール!$D$3=FALSE,コントロール!$D$4=TRUE,コントロール!$D$5=TRUE)),"要確認",IF(AND(コントロール!$D$3=FALSE,コントロール!$D$4=FALSE,コントロール!$D$5=TRUE),海投申込書!R52,IF(コントロール!$D$6=TRUE,海投申込書!D54,IF(コントロール!$D$7=TRUE,海投申込書!J52,""))))</f>
        <v/>
      </c>
      <c r="K22" s="1021" t="s">
        <v>733</v>
      </c>
      <c r="L22" s="1021"/>
      <c r="M22" s="1021"/>
      <c r="N22" s="1021"/>
      <c r="O22" s="1021"/>
      <c r="P22" s="1021"/>
      <c r="Q22" s="1021"/>
      <c r="R22" s="1021"/>
      <c r="S22" s="1021"/>
      <c r="T22" s="1021"/>
      <c r="U22" s="1021"/>
      <c r="V22" s="31"/>
    </row>
    <row r="23" spans="1:22" ht="15" customHeight="1" x14ac:dyDescent="0.15">
      <c r="A23" s="31"/>
      <c r="B23" s="31" t="s">
        <v>293</v>
      </c>
      <c r="C23" s="30" t="s">
        <v>294</v>
      </c>
      <c r="D23" s="90" t="b">
        <v>0</v>
      </c>
      <c r="E23" s="31" t="str">
        <f>IF(D23=TRUE,"部分損失特約","")</f>
        <v/>
      </c>
      <c r="F23" s="31"/>
      <c r="G23" s="31"/>
      <c r="H23" s="31"/>
      <c r="I23" s="31"/>
      <c r="J23" s="31"/>
      <c r="K23" s="1021"/>
      <c r="L23" s="1021"/>
      <c r="M23" s="1021"/>
      <c r="N23" s="1021"/>
      <c r="O23" s="1021"/>
      <c r="P23" s="1021"/>
      <c r="Q23" s="1021"/>
      <c r="R23" s="1021"/>
      <c r="S23" s="1021"/>
      <c r="T23" s="1021"/>
      <c r="U23" s="1021"/>
      <c r="V23" s="31"/>
    </row>
    <row r="24" spans="1:22" ht="15" customHeight="1" x14ac:dyDescent="0.15">
      <c r="A24" s="31"/>
      <c r="B24" s="31"/>
      <c r="C24" s="30" t="s">
        <v>295</v>
      </c>
      <c r="D24" s="90" t="b">
        <v>0</v>
      </c>
      <c r="E24" s="31" t="str">
        <f>IF(D24=TRUE,"事業拠点等特約","")</f>
        <v/>
      </c>
      <c r="F24" s="31"/>
      <c r="G24" s="34" t="s">
        <v>247</v>
      </c>
      <c r="H24" s="31"/>
      <c r="I24" s="31"/>
      <c r="J24" s="31"/>
      <c r="K24" s="31"/>
      <c r="L24" s="31"/>
      <c r="M24" s="31"/>
      <c r="N24" s="31"/>
      <c r="O24" s="31"/>
      <c r="P24" s="31"/>
      <c r="Q24" s="31"/>
      <c r="R24" s="31"/>
      <c r="S24" s="31"/>
      <c r="T24" s="31"/>
      <c r="U24" s="31"/>
      <c r="V24" s="31"/>
    </row>
    <row r="25" spans="1:22" ht="15" customHeight="1" x14ac:dyDescent="0.15">
      <c r="A25" s="31" t="str">
        <f>IF(OR(P27=36,P27=46),J4,IF(OR(P27=37,P27=47),#REF!,IF(OR(P27=356,P27=456),J4+J3,IF(OR(P27=357,P27=457),#REF!+J3,IF(P27=5,J3,"")))))</f>
        <v/>
      </c>
      <c r="B25" s="31"/>
      <c r="C25" s="31"/>
      <c r="D25" s="31"/>
      <c r="E25" s="31"/>
      <c r="F25" s="31"/>
      <c r="G25" s="30"/>
      <c r="H25" s="31" t="s">
        <v>732</v>
      </c>
      <c r="I25" s="31"/>
      <c r="J25" s="31"/>
      <c r="K25" s="31"/>
      <c r="L25" s="31"/>
      <c r="M25" s="31"/>
      <c r="N25" s="31"/>
      <c r="O25" s="31"/>
      <c r="P25" s="31"/>
      <c r="Q25" s="31"/>
      <c r="R25" s="31"/>
      <c r="S25" s="31"/>
      <c r="T25" s="31"/>
      <c r="U25" s="31"/>
      <c r="V25" s="31"/>
    </row>
    <row r="26" spans="1:22" ht="15" customHeight="1" x14ac:dyDescent="0.15">
      <c r="A26" s="126" t="s">
        <v>642</v>
      </c>
      <c r="B26" s="89"/>
      <c r="C26" s="89"/>
      <c r="D26" s="89"/>
      <c r="E26" s="89"/>
      <c r="F26" s="31"/>
      <c r="G26" s="31"/>
      <c r="H26" s="40"/>
      <c r="I26" s="56"/>
      <c r="J26" s="1026" t="s">
        <v>174</v>
      </c>
      <c r="K26" s="1027"/>
      <c r="L26" s="1028"/>
      <c r="M26" s="1026" t="s">
        <v>175</v>
      </c>
      <c r="N26" s="1028"/>
      <c r="O26" s="43"/>
      <c r="P26" s="43"/>
      <c r="Q26" s="43"/>
      <c r="R26" s="31"/>
      <c r="S26" s="31"/>
      <c r="T26" s="31"/>
      <c r="U26" s="31"/>
      <c r="V26" s="31"/>
    </row>
    <row r="27" spans="1:22" ht="15" customHeight="1" x14ac:dyDescent="0.15">
      <c r="A27" s="73" t="s">
        <v>446</v>
      </c>
      <c r="B27" s="324" t="s">
        <v>452</v>
      </c>
      <c r="C27" s="1026" t="s">
        <v>430</v>
      </c>
      <c r="D27" s="1027"/>
      <c r="E27" s="1028"/>
      <c r="F27" s="31"/>
      <c r="G27" s="31"/>
      <c r="H27" s="47"/>
      <c r="I27" s="31"/>
      <c r="J27" s="1026" t="s">
        <v>727</v>
      </c>
      <c r="K27" s="1028"/>
      <c r="L27" s="322" t="s">
        <v>159</v>
      </c>
      <c r="M27" s="1024" t="s">
        <v>731</v>
      </c>
      <c r="N27" s="1024" t="s">
        <v>728</v>
      </c>
      <c r="O27" s="41" t="s">
        <v>202</v>
      </c>
      <c r="P27" s="57" t="str">
        <f>CONCATENATE(E3,E4,E5,E6,E7,E11,E12)</f>
        <v/>
      </c>
      <c r="Q27" s="30"/>
      <c r="R27" s="31"/>
      <c r="S27" s="31"/>
      <c r="T27" s="31"/>
      <c r="U27" s="31"/>
      <c r="V27" s="31"/>
    </row>
    <row r="28" spans="1:22" ht="15" customHeight="1" x14ac:dyDescent="0.15">
      <c r="A28" s="89" t="s">
        <v>496</v>
      </c>
      <c r="B28" s="92">
        <f>IF(OR(海投申込書!D26=TRUE,海投申込書!J26=TRUE),1,2)</f>
        <v>2</v>
      </c>
      <c r="C28" s="96" t="s">
        <v>497</v>
      </c>
      <c r="D28" s="96"/>
      <c r="E28" s="96"/>
      <c r="F28" s="31"/>
      <c r="G28" s="31"/>
      <c r="H28" s="47"/>
      <c r="I28" s="31"/>
      <c r="J28" s="326" t="s">
        <v>730</v>
      </c>
      <c r="K28" s="85" t="s">
        <v>729</v>
      </c>
      <c r="L28" s="327"/>
      <c r="M28" s="1025"/>
      <c r="N28" s="1025"/>
      <c r="O28" s="1032" t="s">
        <v>203</v>
      </c>
      <c r="P28" s="1033"/>
      <c r="Q28" s="30"/>
      <c r="R28" s="31"/>
      <c r="S28" s="31"/>
      <c r="T28" s="31"/>
      <c r="U28" s="31"/>
      <c r="V28" s="31"/>
    </row>
    <row r="29" spans="1:22" ht="15" customHeight="1" x14ac:dyDescent="0.15">
      <c r="A29" s="89" t="s">
        <v>499</v>
      </c>
      <c r="B29" s="99">
        <f ca="1">IF(B28=1,海投申込書!R4,EDATE(海投申込書!R4,3))</f>
        <v>45924</v>
      </c>
      <c r="C29" s="97" t="s">
        <v>849</v>
      </c>
      <c r="D29" s="98"/>
      <c r="E29" s="96"/>
      <c r="F29" s="31"/>
      <c r="G29" s="31"/>
      <c r="H29" s="84" t="s">
        <v>167</v>
      </c>
      <c r="I29" s="324" t="s">
        <v>197</v>
      </c>
      <c r="J29" s="58" t="s">
        <v>809</v>
      </c>
      <c r="K29" s="58" t="s">
        <v>809</v>
      </c>
      <c r="L29" s="1011"/>
      <c r="M29" s="59" t="s">
        <v>810</v>
      </c>
      <c r="N29" s="59" t="s">
        <v>810</v>
      </c>
      <c r="O29" s="31"/>
      <c r="P29" s="61"/>
      <c r="Q29" s="62" t="s">
        <v>484</v>
      </c>
      <c r="R29" s="1030" t="str">
        <f>IF(OR(P27="36",P27="46"),J4,IF(OR(P27="3711",P27="4711",P27="3712",P27="4712"),J6,IF(OR(P27="356",P27="456"),J4+J3,IF(OR(P27="35711",P27="45711",P27="35712",P27="45712"),J6+J3,IF(P27="5",J3,"")))))</f>
        <v/>
      </c>
      <c r="S29" s="1031"/>
      <c r="T29" s="31" t="str">
        <f>海投申込書!I35</f>
        <v>USD</v>
      </c>
      <c r="U29" s="31"/>
      <c r="V29" s="31"/>
    </row>
    <row r="30" spans="1:22" ht="15" customHeight="1" x14ac:dyDescent="0.15">
      <c r="A30" s="89" t="s">
        <v>498</v>
      </c>
      <c r="B30" s="99">
        <f ca="1">DATE(YEAR(B29),MONTH(B29),1)</f>
        <v>45901</v>
      </c>
      <c r="C30" s="96" t="s">
        <v>553</v>
      </c>
      <c r="D30" s="96"/>
      <c r="E30" s="96"/>
      <c r="F30" s="31"/>
      <c r="G30" s="31"/>
      <c r="H30" s="85"/>
      <c r="I30" s="86" t="s">
        <v>201</v>
      </c>
      <c r="J30" s="302" t="s">
        <v>811</v>
      </c>
      <c r="K30" s="302" t="s">
        <v>811</v>
      </c>
      <c r="L30" s="1012"/>
      <c r="M30" s="303" t="s">
        <v>812</v>
      </c>
      <c r="N30" s="303" t="s">
        <v>812</v>
      </c>
      <c r="O30" s="1014" t="s">
        <v>813</v>
      </c>
      <c r="P30" s="1015"/>
      <c r="Q30" s="1015"/>
      <c r="R30" s="1015"/>
      <c r="S30" s="1015"/>
      <c r="T30" s="1015"/>
      <c r="U30" s="1015"/>
      <c r="V30" s="31"/>
    </row>
    <row r="31" spans="1:22" ht="15" customHeight="1" x14ac:dyDescent="0.15">
      <c r="A31" s="89" t="s">
        <v>500</v>
      </c>
      <c r="B31" s="99">
        <f ca="1">EOMONTH(B30,海投申込書!C65*12-1)</f>
        <v>45900</v>
      </c>
      <c r="C31" s="96" t="s">
        <v>501</v>
      </c>
      <c r="D31" s="96"/>
      <c r="E31" s="96"/>
      <c r="F31" s="31"/>
      <c r="G31" s="31"/>
      <c r="H31" s="85"/>
      <c r="I31" s="324" t="s">
        <v>226</v>
      </c>
      <c r="J31" s="64" t="s">
        <v>814</v>
      </c>
      <c r="K31" s="64" t="s">
        <v>814</v>
      </c>
      <c r="L31" s="1012"/>
      <c r="M31" s="65" t="s">
        <v>815</v>
      </c>
      <c r="N31" s="65" t="s">
        <v>816</v>
      </c>
      <c r="O31" s="1014"/>
      <c r="P31" s="1015"/>
      <c r="Q31" s="1015"/>
      <c r="R31" s="1015"/>
      <c r="S31" s="1015"/>
      <c r="T31" s="1015"/>
      <c r="U31" s="1015"/>
      <c r="V31" s="31"/>
    </row>
    <row r="32" spans="1:22" ht="15" customHeight="1" x14ac:dyDescent="0.15">
      <c r="A32" s="89" t="s">
        <v>443</v>
      </c>
      <c r="B32" s="92" t="s">
        <v>847</v>
      </c>
      <c r="C32" s="1029" t="s">
        <v>817</v>
      </c>
      <c r="D32" s="1029"/>
      <c r="E32" s="1029"/>
      <c r="F32" s="31"/>
      <c r="G32" s="31"/>
      <c r="H32" s="87"/>
      <c r="I32" s="324" t="s">
        <v>227</v>
      </c>
      <c r="J32" s="66" t="s">
        <v>818</v>
      </c>
      <c r="K32" s="66" t="s">
        <v>818</v>
      </c>
      <c r="L32" s="1013"/>
      <c r="M32" s="67" t="s">
        <v>819</v>
      </c>
      <c r="N32" s="67" t="s">
        <v>820</v>
      </c>
      <c r="O32" s="1032" t="s">
        <v>204</v>
      </c>
      <c r="P32" s="1033"/>
      <c r="Q32" s="88"/>
      <c r="R32" s="88"/>
      <c r="S32" s="88"/>
      <c r="T32" s="31"/>
      <c r="U32" s="31"/>
      <c r="V32" s="31"/>
    </row>
    <row r="33" spans="1:22" ht="15" customHeight="1" x14ac:dyDescent="0.15">
      <c r="A33" s="89" t="s">
        <v>328</v>
      </c>
      <c r="B33" s="92" t="b">
        <v>1</v>
      </c>
      <c r="C33" s="96" t="s">
        <v>457</v>
      </c>
      <c r="D33" s="96"/>
      <c r="E33" s="96"/>
      <c r="F33" s="31"/>
      <c r="G33" s="31"/>
      <c r="H33" s="84" t="s">
        <v>195</v>
      </c>
      <c r="I33" s="324" t="s">
        <v>197</v>
      </c>
      <c r="J33" s="58" t="s">
        <v>821</v>
      </c>
      <c r="K33" s="58" t="s">
        <v>822</v>
      </c>
      <c r="L33" s="1011"/>
      <c r="M33" s="59" t="s">
        <v>823</v>
      </c>
      <c r="N33" s="59" t="s">
        <v>824</v>
      </c>
      <c r="O33" s="31"/>
      <c r="P33" s="68"/>
      <c r="Q33" s="62" t="s">
        <v>485</v>
      </c>
      <c r="R33" s="1022" t="str">
        <f>IF(OR(P27="36",P27="46"),J5*I20,IF(OR(P27="3711",P27="4711"),J7*I21,IF(OR(P27="3712",P27="4712"),SUM(K13:S13),IF(OR(P27="356",P27="456"),J5*I20+J3*I19,IF(OR(P27="35711",P27="45711"),J7*I21+J3*I19,IF(OR(P27="35712",P27="45712"),SUM(K13:S13)+J3*I19,IF(P27="5",J3*I19,"")))))))</f>
        <v/>
      </c>
      <c r="S33" s="1023"/>
      <c r="T33" s="31" t="s">
        <v>24</v>
      </c>
      <c r="U33" s="31"/>
      <c r="V33" s="31"/>
    </row>
    <row r="34" spans="1:22" ht="15" customHeight="1" x14ac:dyDescent="0.15">
      <c r="A34" s="89" t="s">
        <v>329</v>
      </c>
      <c r="B34" s="92" t="b">
        <v>1</v>
      </c>
      <c r="C34" s="96" t="s">
        <v>457</v>
      </c>
      <c r="D34" s="96"/>
      <c r="E34" s="96"/>
      <c r="F34" s="31"/>
      <c r="G34" s="31"/>
      <c r="H34" s="85"/>
      <c r="I34" s="86" t="s">
        <v>201</v>
      </c>
      <c r="J34" s="302" t="s">
        <v>825</v>
      </c>
      <c r="K34" s="302" t="s">
        <v>826</v>
      </c>
      <c r="L34" s="1012"/>
      <c r="M34" s="303" t="s">
        <v>827</v>
      </c>
      <c r="N34" s="303" t="s">
        <v>828</v>
      </c>
      <c r="O34" s="1014" t="s">
        <v>829</v>
      </c>
      <c r="P34" s="1015"/>
      <c r="Q34" s="1015"/>
      <c r="R34" s="1015"/>
      <c r="S34" s="1015"/>
      <c r="T34" s="1015"/>
      <c r="U34" s="1015"/>
      <c r="V34" s="31"/>
    </row>
    <row r="35" spans="1:22" ht="15" customHeight="1" x14ac:dyDescent="0.15">
      <c r="A35" s="89" t="s">
        <v>14</v>
      </c>
      <c r="B35" s="92" t="str">
        <f>IF(海投申込書!T27=TRUE,"（株）",IF(海投申込書!U27=TRUE,"(有)","その他"))</f>
        <v>その他</v>
      </c>
      <c r="C35" s="96" t="s">
        <v>963</v>
      </c>
      <c r="D35" s="96"/>
      <c r="E35" s="96"/>
      <c r="F35" s="31"/>
      <c r="G35" s="31"/>
      <c r="H35" s="85"/>
      <c r="I35" s="324" t="s">
        <v>226</v>
      </c>
      <c r="J35" s="64" t="s">
        <v>830</v>
      </c>
      <c r="K35" s="64" t="s">
        <v>830</v>
      </c>
      <c r="L35" s="1012"/>
      <c r="M35" s="65" t="s">
        <v>831</v>
      </c>
      <c r="N35" s="65" t="s">
        <v>831</v>
      </c>
      <c r="O35" s="1014"/>
      <c r="P35" s="1015"/>
      <c r="Q35" s="1015"/>
      <c r="R35" s="1015"/>
      <c r="S35" s="1015"/>
      <c r="T35" s="1015"/>
      <c r="U35" s="1015"/>
      <c r="V35" s="31"/>
    </row>
    <row r="36" spans="1:22" ht="15" customHeight="1" x14ac:dyDescent="0.15">
      <c r="A36" s="89"/>
      <c r="B36" s="92">
        <f>IF(B35="その他",海投申込書!S29,"")</f>
        <v>0</v>
      </c>
      <c r="C36" s="96" t="s">
        <v>495</v>
      </c>
      <c r="D36" s="96"/>
      <c r="E36" s="96"/>
      <c r="F36" s="31"/>
      <c r="G36" s="31"/>
      <c r="H36" s="87"/>
      <c r="I36" s="324" t="s">
        <v>227</v>
      </c>
      <c r="J36" s="66" t="s">
        <v>832</v>
      </c>
      <c r="K36" s="66" t="s">
        <v>833</v>
      </c>
      <c r="L36" s="1013"/>
      <c r="M36" s="67" t="s">
        <v>834</v>
      </c>
      <c r="N36" s="1034" t="s">
        <v>835</v>
      </c>
      <c r="O36" s="1014"/>
      <c r="P36" s="1015"/>
      <c r="Q36" s="1015"/>
      <c r="R36" s="1015"/>
      <c r="S36" s="1015"/>
      <c r="T36" s="1015"/>
      <c r="U36" s="1015"/>
      <c r="V36" s="31"/>
    </row>
    <row r="37" spans="1:22" ht="15" customHeight="1" x14ac:dyDescent="0.15">
      <c r="A37" s="89" t="s">
        <v>370</v>
      </c>
      <c r="B37" s="92" t="str">
        <f>IF(海投申込書!T61=TRUE,"現金",IF(海投申込書!U61=TRUE,"現物出資","その他"))</f>
        <v>その他</v>
      </c>
      <c r="C37" s="96"/>
      <c r="D37" s="96"/>
      <c r="E37" s="96"/>
      <c r="F37" s="31"/>
      <c r="G37" s="31"/>
      <c r="H37" s="84" t="s">
        <v>199</v>
      </c>
      <c r="I37" s="324" t="s">
        <v>197</v>
      </c>
      <c r="J37" s="1011"/>
      <c r="K37" s="1011"/>
      <c r="L37" s="60" t="s">
        <v>836</v>
      </c>
      <c r="M37" s="1011"/>
      <c r="N37" s="1035"/>
      <c r="O37" s="1016" t="s">
        <v>926</v>
      </c>
      <c r="P37" s="1017"/>
      <c r="Q37" s="62" t="s">
        <v>484</v>
      </c>
      <c r="R37" s="1022" t="str">
        <f>IF(OR(P27="36",P27="46"),J5,IF(OR(P27="3711",P27="4711"),J7,IF(OR(P27="3712",P27="4712"),SUM(K12:S12),IF(OR(P27="356",P27="456"),J5+J3,IF(OR(P27="35711",P27="45711"),J7+J3,IF(OR(P27="35712",P27="45712"),SUM(K12:S12)+J3,IF(P27="5",J3,"")))))))</f>
        <v/>
      </c>
      <c r="S37" s="1023"/>
      <c r="T37" s="31" t="str">
        <f>海投申込書!I35</f>
        <v>USD</v>
      </c>
      <c r="U37" s="31"/>
      <c r="V37" s="31"/>
    </row>
    <row r="38" spans="1:22" ht="15" customHeight="1" x14ac:dyDescent="0.15">
      <c r="A38" s="89" t="s">
        <v>490</v>
      </c>
      <c r="B38" s="99">
        <f ca="1">IF(OR(D3=TRUE,D4=TRUE),IF(D6=TRUE,海投申込書!D52,海投申込書!F96),IF(AND(海投申込書!D26=TRUE,D16=TRUE),海投申込書!F96,B30))</f>
        <v>45901</v>
      </c>
      <c r="C38" s="96" t="s">
        <v>505</v>
      </c>
      <c r="D38" s="96"/>
      <c r="E38" s="96"/>
      <c r="F38" s="31"/>
      <c r="G38" s="31"/>
      <c r="H38" s="85"/>
      <c r="I38" s="86" t="s">
        <v>201</v>
      </c>
      <c r="J38" s="1012"/>
      <c r="K38" s="1012"/>
      <c r="L38" s="63">
        <v>5</v>
      </c>
      <c r="M38" s="1012"/>
      <c r="N38" s="1011"/>
      <c r="O38" s="1014" t="s">
        <v>925</v>
      </c>
      <c r="P38" s="1015"/>
      <c r="Q38" s="1015"/>
      <c r="R38" s="1015"/>
      <c r="S38" s="1015"/>
      <c r="T38" s="1015"/>
      <c r="U38" s="1015"/>
      <c r="V38" s="31"/>
    </row>
    <row r="39" spans="1:22" ht="15" customHeight="1" x14ac:dyDescent="0.15">
      <c r="A39" s="89" t="s">
        <v>373</v>
      </c>
      <c r="B39" s="92">
        <f>IF(OR(D3=TRUE,D4=TRUE),IF(D6=TRUE,1,T9),1)</f>
        <v>1</v>
      </c>
      <c r="C39" s="96" t="s">
        <v>662</v>
      </c>
      <c r="D39" s="96"/>
      <c r="E39" s="96"/>
      <c r="F39" s="31"/>
      <c r="G39" s="31"/>
      <c r="H39" s="85"/>
      <c r="I39" s="324" t="s">
        <v>226</v>
      </c>
      <c r="J39" s="1012"/>
      <c r="K39" s="1012"/>
      <c r="L39" s="69" t="s">
        <v>837</v>
      </c>
      <c r="M39" s="1012"/>
      <c r="N39" s="1012"/>
      <c r="O39" s="1014"/>
      <c r="P39" s="1015"/>
      <c r="Q39" s="1015"/>
      <c r="R39" s="1015"/>
      <c r="S39" s="1015"/>
      <c r="T39" s="1015"/>
      <c r="U39" s="1015"/>
      <c r="V39" s="31"/>
    </row>
    <row r="40" spans="1:22" ht="15" customHeight="1" x14ac:dyDescent="0.15">
      <c r="A40" s="89" t="s">
        <v>374</v>
      </c>
      <c r="B40" s="99">
        <f ca="1">IF(OR(D3=TRUE,D4=TRUE),IF(D6=TRUE,海投申込書!D52,IF(T10=1,B30,HLOOKUP(TRUE,$K$10:$S$14,5,FALSE))),IF(AND(海投申込書!D26=TRUE,D16=TRUE),海投申込書!F96,B30))</f>
        <v>45901</v>
      </c>
      <c r="C40" s="96" t="s">
        <v>506</v>
      </c>
      <c r="D40" s="96"/>
      <c r="E40" s="96"/>
      <c r="F40" s="31"/>
      <c r="G40" s="31"/>
      <c r="H40" s="87"/>
      <c r="I40" s="324" t="s">
        <v>227</v>
      </c>
      <c r="J40" s="1013"/>
      <c r="K40" s="1013"/>
      <c r="L40" s="70" t="s">
        <v>838</v>
      </c>
      <c r="M40" s="1013"/>
      <c r="N40" s="1013"/>
      <c r="O40" s="1014"/>
      <c r="P40" s="1015"/>
      <c r="Q40" s="1015"/>
      <c r="R40" s="1015"/>
      <c r="S40" s="1015"/>
      <c r="T40" s="1015"/>
      <c r="U40" s="1015"/>
      <c r="V40" s="31"/>
    </row>
    <row r="41" spans="1:22" ht="15" customHeight="1" x14ac:dyDescent="0.15">
      <c r="A41" s="89" t="s">
        <v>384</v>
      </c>
      <c r="B41" s="92" t="b">
        <v>0</v>
      </c>
      <c r="C41" s="96" t="s">
        <v>839</v>
      </c>
      <c r="D41" s="96"/>
      <c r="E41" s="96"/>
      <c r="F41" s="31"/>
      <c r="G41" s="31"/>
      <c r="H41" s="31"/>
      <c r="I41" s="31"/>
      <c r="J41" s="31"/>
      <c r="K41" s="31"/>
      <c r="L41" s="31"/>
      <c r="M41" s="31"/>
      <c r="N41" s="31"/>
      <c r="O41" s="31"/>
      <c r="P41" s="31"/>
      <c r="Q41" s="31"/>
      <c r="R41" s="31"/>
      <c r="S41" s="31"/>
      <c r="T41" s="31"/>
      <c r="U41" s="31"/>
      <c r="V41" s="31"/>
    </row>
    <row r="42" spans="1:22" ht="15" customHeight="1" x14ac:dyDescent="0.15">
      <c r="A42" s="89" t="s">
        <v>385</v>
      </c>
      <c r="B42" s="92" t="b">
        <v>0</v>
      </c>
      <c r="C42" s="96" t="s">
        <v>839</v>
      </c>
      <c r="D42" s="96"/>
      <c r="E42" s="96"/>
      <c r="F42" s="31"/>
      <c r="G42" s="123" t="s">
        <v>627</v>
      </c>
      <c r="H42" s="101"/>
      <c r="I42" s="101"/>
      <c r="J42" s="101"/>
      <c r="K42" s="101"/>
      <c r="L42" s="101"/>
      <c r="M42" s="101"/>
      <c r="N42" s="101"/>
      <c r="O42" s="123"/>
      <c r="P42" s="123"/>
      <c r="Q42" s="123"/>
      <c r="R42" s="34"/>
      <c r="S42" s="34"/>
      <c r="T42" s="34"/>
      <c r="U42" s="34"/>
      <c r="V42" s="31"/>
    </row>
    <row r="43" spans="1:22" ht="15" customHeight="1" x14ac:dyDescent="0.15">
      <c r="A43" s="89" t="s">
        <v>386</v>
      </c>
      <c r="B43" s="92" t="b">
        <v>0</v>
      </c>
      <c r="C43" s="96" t="s">
        <v>839</v>
      </c>
      <c r="D43" s="96"/>
      <c r="E43" s="96"/>
      <c r="F43" s="31"/>
      <c r="G43" s="1018" t="s">
        <v>446</v>
      </c>
      <c r="H43" s="1019"/>
      <c r="I43" s="1020"/>
      <c r="J43" s="103" t="s">
        <v>452</v>
      </c>
      <c r="K43" s="1018" t="s">
        <v>626</v>
      </c>
      <c r="L43" s="1019"/>
      <c r="M43" s="103" t="s">
        <v>671</v>
      </c>
      <c r="N43" s="122"/>
      <c r="O43" s="124"/>
      <c r="P43" s="123"/>
      <c r="Q43" s="118"/>
      <c r="R43" s="34"/>
      <c r="S43" s="34"/>
      <c r="T43" s="34"/>
      <c r="U43" s="34"/>
      <c r="V43" s="31"/>
    </row>
    <row r="44" spans="1:22" ht="15" customHeight="1" x14ac:dyDescent="0.15">
      <c r="A44" s="89" t="s">
        <v>295</v>
      </c>
      <c r="B44" s="92" t="b">
        <f>D24</f>
        <v>0</v>
      </c>
      <c r="C44" s="96" t="s">
        <v>839</v>
      </c>
      <c r="D44" s="96"/>
      <c r="E44" s="96"/>
      <c r="F44" s="31"/>
      <c r="G44" s="101" t="s">
        <v>623</v>
      </c>
      <c r="H44" s="101"/>
      <c r="I44" s="105" t="s">
        <v>666</v>
      </c>
      <c r="J44" s="127">
        <f>IF(T16&gt;=2,0,1)</f>
        <v>1</v>
      </c>
      <c r="K44" s="104" t="s">
        <v>668</v>
      </c>
      <c r="L44" s="104"/>
      <c r="M44" s="118">
        <f>IF(J44=0,T16,1)</f>
        <v>1</v>
      </c>
      <c r="N44" s="104"/>
      <c r="O44" s="125"/>
      <c r="P44" s="123"/>
      <c r="Q44" s="123"/>
      <c r="R44" s="34"/>
      <c r="S44" s="34"/>
      <c r="T44" s="34"/>
      <c r="U44" s="34"/>
      <c r="V44" s="31"/>
    </row>
    <row r="45" spans="1:22" ht="15" customHeight="1" x14ac:dyDescent="0.15">
      <c r="A45" s="89" t="s">
        <v>512</v>
      </c>
      <c r="B45" s="92" t="b">
        <v>0</v>
      </c>
      <c r="C45" s="96" t="s">
        <v>839</v>
      </c>
      <c r="D45" s="96"/>
      <c r="E45" s="96"/>
      <c r="F45" s="31"/>
      <c r="G45" s="101" t="s">
        <v>622</v>
      </c>
      <c r="H45" s="101"/>
      <c r="I45" s="105" t="s">
        <v>666</v>
      </c>
      <c r="J45" s="127">
        <f>IF(T17&gt;=2,0,1)</f>
        <v>1</v>
      </c>
      <c r="K45" s="104" t="s">
        <v>667</v>
      </c>
      <c r="L45" s="104"/>
      <c r="M45" s="118">
        <f>IF(J45=0,T17,1)</f>
        <v>1</v>
      </c>
      <c r="N45" s="104"/>
      <c r="O45" s="104"/>
      <c r="P45" s="101"/>
      <c r="Q45" s="101"/>
      <c r="R45" s="31"/>
      <c r="S45" s="31"/>
      <c r="T45" s="31"/>
      <c r="U45" s="31"/>
      <c r="V45" s="31"/>
    </row>
    <row r="46" spans="1:22" ht="15" customHeight="1" x14ac:dyDescent="0.15">
      <c r="A46" s="89" t="s">
        <v>907</v>
      </c>
      <c r="B46" s="92" t="b">
        <v>0</v>
      </c>
      <c r="C46" s="96" t="s">
        <v>839</v>
      </c>
      <c r="D46" s="96"/>
      <c r="E46" s="96"/>
      <c r="F46" s="31"/>
      <c r="G46" s="101" t="s">
        <v>624</v>
      </c>
      <c r="H46" s="101"/>
      <c r="I46" s="105" t="s">
        <v>625</v>
      </c>
      <c r="J46" s="127">
        <f>IF(B57=0,1,0)</f>
        <v>1</v>
      </c>
      <c r="K46" s="104" t="s">
        <v>840</v>
      </c>
      <c r="L46" s="104"/>
      <c r="M46" s="118">
        <v>2</v>
      </c>
      <c r="N46" s="104"/>
      <c r="O46" s="104"/>
      <c r="P46" s="101"/>
      <c r="Q46" s="101"/>
      <c r="R46" s="31"/>
      <c r="S46" s="31"/>
      <c r="T46" s="31"/>
      <c r="U46" s="31"/>
      <c r="V46" s="31"/>
    </row>
    <row r="47" spans="1:22" ht="15" customHeight="1" x14ac:dyDescent="0.15">
      <c r="A47" s="89" t="s">
        <v>841</v>
      </c>
      <c r="B47" s="92" t="b">
        <f>D22</f>
        <v>0</v>
      </c>
      <c r="C47" s="96" t="s">
        <v>839</v>
      </c>
      <c r="D47" s="96"/>
      <c r="E47" s="96"/>
      <c r="F47" s="31"/>
      <c r="G47" s="101" t="s">
        <v>908</v>
      </c>
      <c r="H47" s="101"/>
      <c r="I47" s="105" t="s">
        <v>904</v>
      </c>
      <c r="J47" s="127">
        <f>IF(B47=TRUE,0,1)</f>
        <v>1</v>
      </c>
      <c r="K47" s="104" t="s">
        <v>842</v>
      </c>
      <c r="L47" s="104"/>
      <c r="M47" s="118">
        <v>2</v>
      </c>
      <c r="N47" s="104"/>
      <c r="O47" s="104"/>
      <c r="P47" s="101"/>
      <c r="Q47" s="101"/>
      <c r="R47" s="31"/>
      <c r="S47" s="31"/>
      <c r="T47" s="31"/>
      <c r="U47" s="31"/>
      <c r="V47" s="31"/>
    </row>
    <row r="48" spans="1:22" ht="15" customHeight="1" x14ac:dyDescent="0.15">
      <c r="A48" s="89" t="s">
        <v>294</v>
      </c>
      <c r="B48" s="92" t="b">
        <f>D23</f>
        <v>0</v>
      </c>
      <c r="C48" s="96" t="s">
        <v>843</v>
      </c>
      <c r="D48" s="96"/>
      <c r="E48" s="96"/>
      <c r="F48" s="31"/>
      <c r="G48" s="101" t="s">
        <v>700</v>
      </c>
      <c r="H48" s="101"/>
      <c r="I48" s="128" t="s">
        <v>701</v>
      </c>
      <c r="J48" s="127">
        <f>IF(B48=TRUE,IF(B46=FALSE,0,1),1)</f>
        <v>1</v>
      </c>
      <c r="K48" s="104" t="s">
        <v>844</v>
      </c>
      <c r="L48" s="101"/>
      <c r="M48" s="118">
        <v>2</v>
      </c>
      <c r="N48" s="101"/>
      <c r="O48" s="101"/>
      <c r="P48" s="101"/>
      <c r="Q48" s="104"/>
      <c r="R48" s="31"/>
      <c r="S48" s="31"/>
      <c r="T48" s="31"/>
      <c r="U48" s="31"/>
      <c r="V48" s="31"/>
    </row>
    <row r="49" spans="1:22" ht="15" customHeight="1" x14ac:dyDescent="0.15">
      <c r="A49" s="89" t="s">
        <v>390</v>
      </c>
      <c r="B49" s="92" t="b">
        <v>0</v>
      </c>
      <c r="C49" s="96" t="s">
        <v>575</v>
      </c>
      <c r="D49" s="96"/>
      <c r="E49" s="96"/>
      <c r="F49" s="31"/>
      <c r="G49" s="101"/>
      <c r="H49" s="101"/>
      <c r="I49" s="106" t="s">
        <v>628</v>
      </c>
      <c r="J49" s="121" t="str">
        <f>IF(J44*J45*J46*J47=1,"枝分不要","枝分要")</f>
        <v>枝分不要</v>
      </c>
      <c r="K49" s="107" t="s">
        <v>650</v>
      </c>
      <c r="L49" s="104"/>
      <c r="M49" s="104"/>
      <c r="N49" s="104"/>
      <c r="O49" s="104"/>
      <c r="P49" s="104"/>
      <c r="Q49" s="104"/>
      <c r="R49" s="31"/>
      <c r="S49" s="31"/>
      <c r="T49" s="31"/>
      <c r="U49" s="31"/>
      <c r="V49" s="31"/>
    </row>
    <row r="50" spans="1:22" ht="15" customHeight="1" x14ac:dyDescent="0.15">
      <c r="A50" s="89" t="s">
        <v>391</v>
      </c>
      <c r="B50" s="92" t="b">
        <v>0</v>
      </c>
      <c r="C50" s="96" t="s">
        <v>845</v>
      </c>
      <c r="D50" s="96"/>
      <c r="E50" s="96"/>
      <c r="F50" s="31"/>
      <c r="G50" s="31"/>
      <c r="H50" s="31"/>
      <c r="I50" s="31"/>
      <c r="J50" s="31"/>
      <c r="K50" s="31"/>
      <c r="L50" s="31"/>
      <c r="M50" s="31"/>
      <c r="N50" s="31"/>
      <c r="O50" s="31"/>
      <c r="P50" s="31"/>
      <c r="Q50" s="31"/>
      <c r="R50" s="31"/>
      <c r="S50" s="31"/>
      <c r="T50" s="31"/>
      <c r="U50" s="31"/>
      <c r="V50" s="31"/>
    </row>
    <row r="51" spans="1:22" ht="15" customHeight="1" x14ac:dyDescent="0.15">
      <c r="A51" s="89" t="s">
        <v>529</v>
      </c>
      <c r="B51" s="92" t="b">
        <v>0</v>
      </c>
      <c r="C51" s="96" t="s">
        <v>575</v>
      </c>
      <c r="D51" s="96"/>
      <c r="E51" s="96"/>
      <c r="F51" s="31"/>
      <c r="G51" s="123" t="s">
        <v>643</v>
      </c>
      <c r="H51" s="101"/>
      <c r="I51" s="101"/>
      <c r="J51" s="101"/>
      <c r="K51" s="101"/>
      <c r="L51" s="101"/>
      <c r="M51" s="101"/>
      <c r="N51" s="101"/>
      <c r="O51" s="101"/>
      <c r="P51" s="101"/>
      <c r="Q51" s="101"/>
      <c r="R51" s="31"/>
      <c r="S51" s="31"/>
      <c r="T51" s="31"/>
      <c r="U51" s="31"/>
      <c r="V51" s="31"/>
    </row>
    <row r="52" spans="1:22" ht="15" customHeight="1" x14ac:dyDescent="0.15">
      <c r="A52" s="89" t="s">
        <v>530</v>
      </c>
      <c r="B52" s="92" t="b">
        <v>0</v>
      </c>
      <c r="C52" s="96" t="s">
        <v>575</v>
      </c>
      <c r="D52" s="96"/>
      <c r="E52" s="96"/>
      <c r="F52" s="31"/>
      <c r="G52" s="324" t="s">
        <v>446</v>
      </c>
      <c r="H52" s="323"/>
      <c r="I52" s="325"/>
      <c r="J52" s="324" t="s">
        <v>452</v>
      </c>
      <c r="K52" s="324" t="s">
        <v>430</v>
      </c>
      <c r="L52" s="323"/>
      <c r="M52" s="323"/>
      <c r="N52" s="323"/>
      <c r="O52" s="325"/>
      <c r="P52" s="101"/>
      <c r="Q52" s="101"/>
      <c r="R52" s="31"/>
      <c r="S52" s="31"/>
      <c r="T52" s="31"/>
      <c r="U52" s="31"/>
      <c r="V52" s="31"/>
    </row>
    <row r="53" spans="1:22" ht="15" customHeight="1" x14ac:dyDescent="0.15">
      <c r="A53" s="89" t="s">
        <v>543</v>
      </c>
      <c r="B53" s="92" t="b">
        <v>0</v>
      </c>
      <c r="C53" s="96" t="s">
        <v>575</v>
      </c>
      <c r="D53" s="96"/>
      <c r="E53" s="96"/>
      <c r="F53" s="31"/>
      <c r="G53" s="101" t="s">
        <v>645</v>
      </c>
      <c r="H53" s="101"/>
      <c r="I53" s="105" t="s">
        <v>463</v>
      </c>
      <c r="J53" s="102" t="str">
        <f>IF(D5=TRUE,海投申込書!U51,IF(D6=TRUE,海投申込書!G53,海投申込書!M52))</f>
        <v>USD</v>
      </c>
      <c r="K53" s="104" t="s">
        <v>905</v>
      </c>
      <c r="L53" s="104"/>
      <c r="M53" s="104"/>
      <c r="N53" s="101"/>
      <c r="O53" s="101"/>
      <c r="P53" s="101"/>
      <c r="Q53" s="101"/>
      <c r="R53" s="31"/>
      <c r="S53" s="31"/>
      <c r="T53" s="31"/>
      <c r="U53" s="31"/>
      <c r="V53" s="31"/>
    </row>
    <row r="54" spans="1:22" ht="15" customHeight="1" x14ac:dyDescent="0.15">
      <c r="A54" s="89" t="s">
        <v>544</v>
      </c>
      <c r="B54" s="92" t="b">
        <v>0</v>
      </c>
      <c r="C54" s="96" t="s">
        <v>575</v>
      </c>
      <c r="D54" s="96"/>
      <c r="E54" s="96"/>
      <c r="F54" s="31"/>
      <c r="G54" s="101"/>
      <c r="H54" s="101"/>
      <c r="I54" s="105" t="s">
        <v>647</v>
      </c>
      <c r="J54" s="108">
        <f>IF(D5=TRUE,海投申込書!R51,IF(D6=TRUE,J5,J7))</f>
        <v>0</v>
      </c>
      <c r="K54" s="104" t="s">
        <v>654</v>
      </c>
      <c r="L54" s="104"/>
      <c r="M54" s="104"/>
      <c r="N54" s="101"/>
      <c r="O54" s="101"/>
      <c r="P54" s="101"/>
      <c r="Q54" s="101"/>
      <c r="R54" s="31"/>
      <c r="S54" s="31"/>
      <c r="T54" s="31"/>
      <c r="U54" s="31"/>
      <c r="V54" s="31"/>
    </row>
    <row r="55" spans="1:22" ht="15" customHeight="1" x14ac:dyDescent="0.15">
      <c r="A55" s="89" t="s">
        <v>694</v>
      </c>
      <c r="B55" s="92" t="b">
        <f>IF(OR(AND(B53=TRUE,B54=TRUE),AND(海投申込書!$G$26=TRUE,B54=TRUE)),TRUE,FALSE)</f>
        <v>0</v>
      </c>
      <c r="C55" s="96" t="s">
        <v>695</v>
      </c>
      <c r="D55" s="89"/>
      <c r="E55" s="89"/>
      <c r="F55" s="31"/>
      <c r="G55" s="101" t="s">
        <v>287</v>
      </c>
      <c r="H55" s="101"/>
      <c r="I55" s="105" t="s">
        <v>646</v>
      </c>
      <c r="J55" s="109" t="str">
        <f>IF(D5=TRUE,海投申込書!R52,IF(D6=TRUE,海投申込書!D54,海投申込書!J52))</f>
        <v/>
      </c>
      <c r="K55" s="104" t="s">
        <v>655</v>
      </c>
      <c r="L55" s="104"/>
      <c r="M55" s="104"/>
      <c r="N55" s="101"/>
      <c r="O55" s="101"/>
      <c r="P55" s="101"/>
      <c r="Q55" s="101"/>
      <c r="R55" s="31"/>
      <c r="S55" s="31"/>
      <c r="T55" s="31"/>
      <c r="U55" s="31"/>
      <c r="V55" s="31"/>
    </row>
    <row r="56" spans="1:22" ht="15" customHeight="1" x14ac:dyDescent="0.15">
      <c r="A56" s="89" t="s">
        <v>411</v>
      </c>
      <c r="B56" s="99" t="str">
        <f>IF(B55=FALSE,"",B30)</f>
        <v/>
      </c>
      <c r="C56" s="96"/>
      <c r="D56" s="89"/>
      <c r="E56" s="89"/>
      <c r="F56" s="31"/>
      <c r="G56" s="101" t="s">
        <v>648</v>
      </c>
      <c r="H56" s="101"/>
      <c r="I56" s="105" t="s">
        <v>651</v>
      </c>
      <c r="J56" s="102" t="str">
        <f>IF(D5=TRUE,"純資産額",IF(D3=TRUE,"送金額","額面金額"))</f>
        <v>額面金額</v>
      </c>
      <c r="K56" s="104" t="s">
        <v>652</v>
      </c>
      <c r="L56" s="104"/>
      <c r="M56" s="104"/>
      <c r="N56" s="101"/>
      <c r="O56" s="101"/>
      <c r="P56" s="101"/>
      <c r="Q56" s="101"/>
      <c r="R56" s="31"/>
      <c r="S56" s="31"/>
      <c r="T56" s="31"/>
      <c r="U56" s="31"/>
      <c r="V56" s="31"/>
    </row>
    <row r="57" spans="1:22" ht="15" customHeight="1" x14ac:dyDescent="0.15">
      <c r="A57" s="89" t="s">
        <v>581</v>
      </c>
      <c r="B57" s="92">
        <f>IF(OR(AND(OR(P27="356",P27="456"),J5&gt;0),AND(OR(P27="357",P27="457"),J7&gt;0)),1,0)</f>
        <v>0</v>
      </c>
      <c r="C57" s="96" t="s">
        <v>644</v>
      </c>
      <c r="D57" s="89"/>
      <c r="E57" s="89"/>
      <c r="F57" s="31"/>
      <c r="G57" s="101" t="s">
        <v>439</v>
      </c>
      <c r="H57" s="101"/>
      <c r="I57" s="105" t="s">
        <v>649</v>
      </c>
      <c r="J57" s="110" t="e">
        <f>ROUNDDOWN(J54*J55,0)</f>
        <v>#VALUE!</v>
      </c>
      <c r="K57" s="104" t="s">
        <v>653</v>
      </c>
      <c r="L57" s="104"/>
      <c r="M57" s="104"/>
      <c r="N57" s="101"/>
      <c r="O57" s="101"/>
      <c r="P57" s="101"/>
      <c r="Q57" s="101"/>
      <c r="R57" s="31"/>
      <c r="S57" s="31"/>
      <c r="T57" s="31"/>
      <c r="U57" s="31"/>
      <c r="V57" s="31"/>
    </row>
    <row r="58" spans="1:22" ht="15" customHeight="1" x14ac:dyDescent="0.15">
      <c r="A58" s="89" t="s">
        <v>656</v>
      </c>
      <c r="B58" s="92" t="str">
        <f>IF(コントロール!B51=TRUE,ROUNDDOWN(海投申込書!N67*海投申込書!R69,0),IF(コントロール!B52=TRUE,ROUNDDOWN(海投申込書!I59*海投申込書!T67,0),"配当付保なし"))</f>
        <v>配当付保なし</v>
      </c>
      <c r="C58" s="96" t="s">
        <v>735</v>
      </c>
      <c r="D58" s="89"/>
      <c r="E58" s="89"/>
      <c r="F58" s="31"/>
      <c r="G58" s="101"/>
      <c r="H58" s="101"/>
      <c r="I58" s="101"/>
      <c r="J58" s="101"/>
      <c r="K58" s="101"/>
      <c r="L58" s="101"/>
      <c r="M58" s="101"/>
      <c r="N58" s="101"/>
      <c r="O58" s="101"/>
      <c r="P58" s="101"/>
      <c r="Q58" s="101"/>
      <c r="R58" s="31"/>
      <c r="S58" s="31"/>
      <c r="T58" s="31"/>
      <c r="U58" s="31"/>
      <c r="V58" s="31"/>
    </row>
    <row r="59" spans="1:22" ht="15" customHeight="1" x14ac:dyDescent="0.15">
      <c r="A59" s="89"/>
      <c r="B59" s="89"/>
      <c r="C59" s="89"/>
      <c r="D59" s="89"/>
      <c r="E59" s="89"/>
      <c r="F59" s="31"/>
      <c r="G59" s="31"/>
      <c r="H59" s="31"/>
      <c r="I59" s="31"/>
      <c r="J59" s="31"/>
      <c r="K59" s="31"/>
      <c r="L59" s="31"/>
      <c r="M59" s="31"/>
      <c r="N59" s="31"/>
      <c r="O59" s="31"/>
      <c r="P59" s="31"/>
      <c r="Q59" s="31"/>
      <c r="R59" s="31"/>
      <c r="S59" s="31"/>
      <c r="T59" s="31"/>
      <c r="U59" s="31"/>
      <c r="V59" s="31"/>
    </row>
    <row r="60" spans="1:22" ht="15" customHeight="1" x14ac:dyDescent="0.15">
      <c r="A60" s="89"/>
      <c r="B60" s="89"/>
      <c r="C60" s="89"/>
      <c r="D60" s="89"/>
      <c r="E60" s="89"/>
      <c r="F60" s="31"/>
      <c r="G60" s="31"/>
      <c r="H60" s="31"/>
      <c r="I60" s="31"/>
      <c r="J60" s="31"/>
      <c r="K60" s="31"/>
      <c r="L60" s="31"/>
      <c r="M60" s="31"/>
      <c r="N60" s="31"/>
      <c r="O60" s="31"/>
      <c r="P60" s="31"/>
      <c r="Q60" s="31"/>
      <c r="R60" s="31"/>
      <c r="S60" s="31"/>
      <c r="T60" s="31"/>
      <c r="U60" s="31"/>
      <c r="V60" s="31"/>
    </row>
  </sheetData>
  <mergeCells count="26">
    <mergeCell ref="C32:E32"/>
    <mergeCell ref="C27:E27"/>
    <mergeCell ref="R33:S33"/>
    <mergeCell ref="R29:S29"/>
    <mergeCell ref="L33:L36"/>
    <mergeCell ref="O32:P32"/>
    <mergeCell ref="O28:P28"/>
    <mergeCell ref="N27:N28"/>
    <mergeCell ref="N36:N37"/>
    <mergeCell ref="K22:U23"/>
    <mergeCell ref="R37:S37"/>
    <mergeCell ref="O30:U31"/>
    <mergeCell ref="O34:U36"/>
    <mergeCell ref="M27:M28"/>
    <mergeCell ref="J26:L26"/>
    <mergeCell ref="M26:N26"/>
    <mergeCell ref="J27:K27"/>
    <mergeCell ref="L29:L32"/>
    <mergeCell ref="N38:N40"/>
    <mergeCell ref="O38:U40"/>
    <mergeCell ref="O37:P37"/>
    <mergeCell ref="K43:L43"/>
    <mergeCell ref="G43:I43"/>
    <mergeCell ref="J37:J40"/>
    <mergeCell ref="K37:K40"/>
    <mergeCell ref="M37:M40"/>
  </mergeCells>
  <phoneticPr fontId="2"/>
  <pageMargins left="0.25" right="0.25" top="0.75" bottom="0.75" header="0.3" footer="0.3"/>
  <pageSetup paperSize="8" scale="80" orientation="landscape" r:id="rId1"/>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339E11-07A5-4D6E-9B1F-B596B9650B68}">
  <sheetPr>
    <pageSetUpPr fitToPage="1"/>
  </sheetPr>
  <dimension ref="A1:S168"/>
  <sheetViews>
    <sheetView topLeftCell="A25" workbookViewId="0">
      <selection activeCell="N53" sqref="N53"/>
    </sheetView>
  </sheetViews>
  <sheetFormatPr defaultRowHeight="15" customHeight="1" x14ac:dyDescent="0.15"/>
  <cols>
    <col min="1" max="1" width="3.75" style="27" bestFit="1" customWidth="1"/>
    <col min="2" max="2" width="10.625" style="7" customWidth="1"/>
    <col min="3" max="13" width="10.625" style="8" customWidth="1"/>
    <col min="14" max="14" width="10.625" style="28" customWidth="1"/>
    <col min="15" max="18" width="10.625" style="8" customWidth="1"/>
    <col min="19" max="19" width="10.625" style="28" customWidth="1"/>
    <col min="20" max="27" width="12.125" style="8" customWidth="1"/>
    <col min="28" max="16384" width="9" style="8"/>
  </cols>
  <sheetData>
    <row r="1" spans="1:19" s="7" customFormat="1" ht="15" customHeight="1" x14ac:dyDescent="0.15">
      <c r="A1" s="100" t="s">
        <v>703</v>
      </c>
      <c r="B1" s="227" t="s">
        <v>765</v>
      </c>
      <c r="C1" s="228"/>
      <c r="D1" s="228"/>
      <c r="E1" s="228"/>
      <c r="F1" s="228"/>
      <c r="G1" s="228"/>
      <c r="H1" s="228"/>
      <c r="I1" s="228"/>
      <c r="J1" s="228"/>
      <c r="K1" s="229"/>
      <c r="L1" s="221" t="s">
        <v>629</v>
      </c>
      <c r="M1" s="211"/>
      <c r="N1" s="211"/>
      <c r="O1" s="211"/>
      <c r="P1" s="211"/>
      <c r="Q1" s="211"/>
      <c r="R1" s="212"/>
      <c r="S1" s="233" t="s">
        <v>705</v>
      </c>
    </row>
    <row r="2" spans="1:19" s="7" customFormat="1" ht="15" customHeight="1" x14ac:dyDescent="0.15">
      <c r="A2" s="29"/>
      <c r="B2" s="213" t="s">
        <v>446</v>
      </c>
      <c r="C2" s="214"/>
      <c r="D2" s="214"/>
      <c r="E2" s="214"/>
      <c r="F2" s="214"/>
      <c r="G2" s="214"/>
      <c r="H2" s="215"/>
      <c r="I2" s="216" t="s">
        <v>559</v>
      </c>
      <c r="J2" s="217"/>
      <c r="K2" s="218"/>
      <c r="L2" s="232" t="s">
        <v>472</v>
      </c>
      <c r="M2" s="219"/>
      <c r="N2" s="219"/>
      <c r="O2" s="220" t="s">
        <v>430</v>
      </c>
      <c r="P2" s="221"/>
      <c r="Q2" s="221"/>
      <c r="R2" s="222"/>
      <c r="S2" s="223"/>
    </row>
    <row r="3" spans="1:19" s="7" customFormat="1" ht="15" customHeight="1" thickBot="1" x14ac:dyDescent="0.2">
      <c r="A3" s="29"/>
      <c r="B3" s="224"/>
      <c r="C3" s="225"/>
      <c r="D3" s="225"/>
      <c r="E3" s="225"/>
      <c r="F3" s="225"/>
      <c r="G3" s="225"/>
      <c r="H3" s="226"/>
      <c r="I3" s="216" t="s">
        <v>704</v>
      </c>
      <c r="J3" s="218"/>
      <c r="K3" s="234" t="s">
        <v>713</v>
      </c>
      <c r="L3" s="235" t="s">
        <v>630</v>
      </c>
      <c r="M3" s="231" t="s">
        <v>631</v>
      </c>
      <c r="N3" s="129"/>
      <c r="O3" s="130"/>
      <c r="P3" s="131"/>
      <c r="Q3" s="131"/>
      <c r="R3" s="132"/>
      <c r="S3" s="223"/>
    </row>
    <row r="4" spans="1:19" s="7" customFormat="1" ht="15" customHeight="1" x14ac:dyDescent="0.15">
      <c r="A4" s="29"/>
      <c r="B4" s="151" t="s">
        <v>447</v>
      </c>
      <c r="C4" s="210" t="s">
        <v>448</v>
      </c>
      <c r="D4" s="227" t="s">
        <v>480</v>
      </c>
      <c r="E4" s="228"/>
      <c r="F4" s="228"/>
      <c r="G4" s="229"/>
      <c r="H4" s="151" t="s">
        <v>524</v>
      </c>
      <c r="I4" s="209" t="s">
        <v>444</v>
      </c>
      <c r="J4" s="236" t="s">
        <v>560</v>
      </c>
      <c r="K4" s="237" t="s">
        <v>714</v>
      </c>
      <c r="L4" s="238"/>
      <c r="M4" s="175" t="s">
        <v>632</v>
      </c>
      <c r="N4" s="260" t="s">
        <v>441</v>
      </c>
      <c r="O4" s="179"/>
      <c r="P4" s="133"/>
      <c r="Q4" s="133"/>
      <c r="R4" s="134"/>
      <c r="S4" s="230"/>
    </row>
    <row r="5" spans="1:19" s="7" customFormat="1" ht="15" customHeight="1" x14ac:dyDescent="0.15">
      <c r="A5" s="29"/>
      <c r="B5" s="146"/>
      <c r="C5" s="145"/>
      <c r="D5" s="256"/>
      <c r="E5" s="257"/>
      <c r="F5" s="257"/>
      <c r="G5" s="258"/>
      <c r="H5" s="146"/>
      <c r="I5" s="148"/>
      <c r="J5" s="146"/>
      <c r="K5" s="145"/>
      <c r="L5" s="146"/>
      <c r="M5" s="147"/>
      <c r="N5" s="261"/>
      <c r="O5" s="257"/>
      <c r="P5" s="257"/>
      <c r="Q5" s="257"/>
      <c r="R5" s="258"/>
      <c r="S5" s="172"/>
    </row>
    <row r="6" spans="1:19" ht="15" customHeight="1" x14ac:dyDescent="0.15">
      <c r="A6" s="27">
        <v>1</v>
      </c>
      <c r="B6" s="208" t="s">
        <v>314</v>
      </c>
      <c r="C6" s="152"/>
      <c r="D6" s="155"/>
      <c r="E6" s="135"/>
      <c r="F6" s="135"/>
      <c r="G6" s="152"/>
      <c r="H6" s="163"/>
      <c r="I6" s="136" t="s">
        <v>445</v>
      </c>
      <c r="J6" s="164"/>
      <c r="K6" s="149" t="s">
        <v>445</v>
      </c>
      <c r="L6" s="168" t="s">
        <v>688</v>
      </c>
      <c r="M6" s="196" t="s">
        <v>686</v>
      </c>
      <c r="N6" s="262" t="s">
        <v>687</v>
      </c>
      <c r="O6" s="197" t="s">
        <v>519</v>
      </c>
      <c r="P6" s="198"/>
      <c r="Q6" s="198"/>
      <c r="R6" s="199"/>
      <c r="S6" s="200" t="s">
        <v>314</v>
      </c>
    </row>
    <row r="7" spans="1:19" ht="15" customHeight="1" x14ac:dyDescent="0.15">
      <c r="A7" s="27">
        <v>2</v>
      </c>
      <c r="B7" s="208" t="s">
        <v>315</v>
      </c>
      <c r="C7" s="152"/>
      <c r="D7" s="156" t="s">
        <v>614</v>
      </c>
      <c r="E7" s="138"/>
      <c r="F7" s="138"/>
      <c r="G7" s="157"/>
      <c r="H7" s="164" t="s">
        <v>509</v>
      </c>
      <c r="I7" s="136" t="s">
        <v>445</v>
      </c>
      <c r="J7" s="167"/>
      <c r="K7" s="149" t="s">
        <v>445</v>
      </c>
      <c r="L7" s="168" t="s">
        <v>658</v>
      </c>
      <c r="M7" s="196" t="s">
        <v>686</v>
      </c>
      <c r="N7" s="263" t="s">
        <v>620</v>
      </c>
      <c r="O7" s="207" t="s">
        <v>635</v>
      </c>
      <c r="P7" s="198"/>
      <c r="Q7" s="198"/>
      <c r="R7" s="199"/>
      <c r="S7" s="200" t="s">
        <v>315</v>
      </c>
    </row>
    <row r="8" spans="1:19" ht="15" customHeight="1" x14ac:dyDescent="0.15">
      <c r="A8" s="27">
        <v>3</v>
      </c>
      <c r="B8" s="208" t="s">
        <v>442</v>
      </c>
      <c r="C8" s="152"/>
      <c r="D8" s="155"/>
      <c r="E8" s="135"/>
      <c r="F8" s="135"/>
      <c r="G8" s="152"/>
      <c r="H8" s="163"/>
      <c r="I8" s="136"/>
      <c r="J8" s="164" t="s">
        <v>445</v>
      </c>
      <c r="K8" s="149" t="s">
        <v>445</v>
      </c>
      <c r="L8" s="168" t="s">
        <v>658</v>
      </c>
      <c r="M8" s="196" t="s">
        <v>686</v>
      </c>
      <c r="N8" s="262">
        <v>9999</v>
      </c>
      <c r="O8" s="197" t="s">
        <v>636</v>
      </c>
      <c r="P8" s="198"/>
      <c r="Q8" s="198"/>
      <c r="R8" s="199"/>
      <c r="S8" s="200"/>
    </row>
    <row r="9" spans="1:19" ht="15" customHeight="1" x14ac:dyDescent="0.15">
      <c r="A9" s="27">
        <v>4</v>
      </c>
      <c r="B9" s="208" t="s">
        <v>316</v>
      </c>
      <c r="C9" s="152"/>
      <c r="D9" s="155"/>
      <c r="E9" s="135"/>
      <c r="F9" s="135"/>
      <c r="G9" s="152"/>
      <c r="H9" s="163"/>
      <c r="I9" s="136"/>
      <c r="J9" s="164" t="s">
        <v>445</v>
      </c>
      <c r="K9" s="149" t="s">
        <v>445</v>
      </c>
      <c r="L9" s="168" t="s">
        <v>634</v>
      </c>
      <c r="M9" s="176" t="s">
        <v>566</v>
      </c>
      <c r="N9" s="264">
        <f>海投申込書!D22</f>
        <v>0</v>
      </c>
      <c r="O9" s="139" t="s">
        <v>567</v>
      </c>
      <c r="P9" s="137"/>
      <c r="Q9" s="137"/>
      <c r="R9" s="169"/>
      <c r="S9" s="173"/>
    </row>
    <row r="10" spans="1:19" s="7" customFormat="1" ht="15" customHeight="1" x14ac:dyDescent="0.15">
      <c r="A10" s="27">
        <v>5</v>
      </c>
      <c r="B10" s="208" t="s">
        <v>317</v>
      </c>
      <c r="C10" s="153"/>
      <c r="D10" s="158"/>
      <c r="E10" s="140"/>
      <c r="F10" s="140"/>
      <c r="G10" s="153"/>
      <c r="H10" s="208"/>
      <c r="I10" s="136"/>
      <c r="J10" s="164"/>
      <c r="K10" s="149" t="s">
        <v>678</v>
      </c>
      <c r="L10" s="168" t="s">
        <v>633</v>
      </c>
      <c r="M10" s="201" t="s">
        <v>633</v>
      </c>
      <c r="N10" s="264" t="s">
        <v>633</v>
      </c>
      <c r="O10" s="204" t="s">
        <v>572</v>
      </c>
      <c r="P10" s="202"/>
      <c r="Q10" s="202"/>
      <c r="R10" s="203"/>
      <c r="S10" s="200"/>
    </row>
    <row r="11" spans="1:19" ht="15" customHeight="1" x14ac:dyDescent="0.15">
      <c r="A11" s="27">
        <v>6</v>
      </c>
      <c r="B11" s="208" t="s">
        <v>318</v>
      </c>
      <c r="C11" s="152"/>
      <c r="D11" s="155" t="s">
        <v>481</v>
      </c>
      <c r="E11" s="135"/>
      <c r="F11" s="135"/>
      <c r="G11" s="152"/>
      <c r="H11" s="163"/>
      <c r="I11" s="136" t="s">
        <v>445</v>
      </c>
      <c r="J11" s="164"/>
      <c r="K11" s="149" t="s">
        <v>679</v>
      </c>
      <c r="L11" s="168" t="s">
        <v>658</v>
      </c>
      <c r="M11" s="196" t="s">
        <v>686</v>
      </c>
      <c r="N11" s="262">
        <v>1</v>
      </c>
      <c r="O11" s="197" t="s">
        <v>637</v>
      </c>
      <c r="P11" s="198"/>
      <c r="Q11" s="198"/>
      <c r="R11" s="199"/>
      <c r="S11" s="200"/>
    </row>
    <row r="12" spans="1:19" ht="15" customHeight="1" x14ac:dyDescent="0.15">
      <c r="A12" s="27">
        <v>7</v>
      </c>
      <c r="B12" s="208" t="s">
        <v>319</v>
      </c>
      <c r="C12" s="152"/>
      <c r="D12" s="155"/>
      <c r="E12" s="135"/>
      <c r="F12" s="135"/>
      <c r="G12" s="152"/>
      <c r="H12" s="163"/>
      <c r="I12" s="136" t="s">
        <v>445</v>
      </c>
      <c r="J12" s="164" t="s">
        <v>681</v>
      </c>
      <c r="K12" s="149" t="s">
        <v>679</v>
      </c>
      <c r="L12" s="168" t="s">
        <v>688</v>
      </c>
      <c r="M12" s="196" t="s">
        <v>686</v>
      </c>
      <c r="N12" s="262" t="s">
        <v>687</v>
      </c>
      <c r="O12" s="197" t="s">
        <v>519</v>
      </c>
      <c r="P12" s="198"/>
      <c r="Q12" s="198"/>
      <c r="R12" s="199"/>
      <c r="S12" s="200"/>
    </row>
    <row r="13" spans="1:19" ht="15" customHeight="1" x14ac:dyDescent="0.15">
      <c r="A13" s="27">
        <v>8</v>
      </c>
      <c r="B13" s="208" t="s">
        <v>320</v>
      </c>
      <c r="C13" s="152"/>
      <c r="D13" s="155"/>
      <c r="E13" s="135"/>
      <c r="F13" s="135"/>
      <c r="G13" s="152"/>
      <c r="H13" s="163"/>
      <c r="I13" s="136"/>
      <c r="J13" s="164" t="s">
        <v>445</v>
      </c>
      <c r="K13" s="149" t="s">
        <v>679</v>
      </c>
      <c r="L13" s="168" t="s">
        <v>634</v>
      </c>
      <c r="M13" s="177" t="s">
        <v>740</v>
      </c>
      <c r="N13" s="262" t="str">
        <f>コントロール!B32</f>
        <v>○</v>
      </c>
      <c r="O13" s="141"/>
      <c r="P13" s="137"/>
      <c r="Q13" s="137"/>
      <c r="R13" s="169"/>
      <c r="S13" s="173"/>
    </row>
    <row r="14" spans="1:19" ht="15" customHeight="1" x14ac:dyDescent="0.15">
      <c r="A14" s="27">
        <v>9</v>
      </c>
      <c r="B14" s="208" t="s">
        <v>321</v>
      </c>
      <c r="C14" s="152"/>
      <c r="D14" s="155"/>
      <c r="E14" s="135"/>
      <c r="F14" s="135"/>
      <c r="G14" s="152"/>
      <c r="H14" s="163"/>
      <c r="I14" s="136"/>
      <c r="J14" s="164"/>
      <c r="K14" s="149" t="s">
        <v>678</v>
      </c>
      <c r="L14" s="168" t="s">
        <v>633</v>
      </c>
      <c r="M14" s="201" t="s">
        <v>633</v>
      </c>
      <c r="N14" s="264" t="s">
        <v>633</v>
      </c>
      <c r="O14" s="204" t="s">
        <v>572</v>
      </c>
      <c r="P14" s="198"/>
      <c r="Q14" s="198"/>
      <c r="R14" s="199"/>
      <c r="S14" s="200"/>
    </row>
    <row r="15" spans="1:19" ht="15" customHeight="1" x14ac:dyDescent="0.15">
      <c r="A15" s="27">
        <v>10</v>
      </c>
      <c r="B15" s="208" t="s">
        <v>322</v>
      </c>
      <c r="C15" s="152"/>
      <c r="D15" s="155"/>
      <c r="E15" s="135"/>
      <c r="F15" s="135"/>
      <c r="G15" s="152"/>
      <c r="H15" s="164"/>
      <c r="I15" s="136"/>
      <c r="J15" s="164" t="s">
        <v>445</v>
      </c>
      <c r="K15" s="149" t="s">
        <v>678</v>
      </c>
      <c r="L15" s="168" t="s">
        <v>633</v>
      </c>
      <c r="M15" s="196" t="s">
        <v>641</v>
      </c>
      <c r="N15" s="262" t="s">
        <v>641</v>
      </c>
      <c r="O15" s="204" t="s">
        <v>572</v>
      </c>
      <c r="P15" s="198"/>
      <c r="Q15" s="198"/>
      <c r="R15" s="199"/>
      <c r="S15" s="200" t="s">
        <v>323</v>
      </c>
    </row>
    <row r="16" spans="1:19" ht="15" customHeight="1" x14ac:dyDescent="0.15">
      <c r="A16" s="27">
        <v>11</v>
      </c>
      <c r="B16" s="208" t="s">
        <v>324</v>
      </c>
      <c r="C16" s="152"/>
      <c r="D16" s="155"/>
      <c r="E16" s="135"/>
      <c r="F16" s="135"/>
      <c r="G16" s="152"/>
      <c r="H16" s="163"/>
      <c r="I16" s="136"/>
      <c r="J16" s="164" t="s">
        <v>445</v>
      </c>
      <c r="K16" s="149" t="s">
        <v>678</v>
      </c>
      <c r="L16" s="168" t="s">
        <v>633</v>
      </c>
      <c r="M16" s="196" t="s">
        <v>641</v>
      </c>
      <c r="N16" s="262" t="s">
        <v>641</v>
      </c>
      <c r="O16" s="204" t="s">
        <v>572</v>
      </c>
      <c r="P16" s="198"/>
      <c r="Q16" s="198"/>
      <c r="R16" s="199"/>
      <c r="S16" s="200" t="s">
        <v>323</v>
      </c>
    </row>
    <row r="17" spans="1:19" ht="15" customHeight="1" x14ac:dyDescent="0.15">
      <c r="A17" s="27">
        <v>12</v>
      </c>
      <c r="B17" s="208" t="s">
        <v>325</v>
      </c>
      <c r="C17" s="152" t="s">
        <v>454</v>
      </c>
      <c r="D17" s="155"/>
      <c r="E17" s="135"/>
      <c r="F17" s="135"/>
      <c r="G17" s="152"/>
      <c r="H17" s="163"/>
      <c r="I17" s="136" t="s">
        <v>445</v>
      </c>
      <c r="J17" s="164"/>
      <c r="K17" s="149" t="s">
        <v>679</v>
      </c>
      <c r="L17" s="168" t="s">
        <v>634</v>
      </c>
      <c r="M17" s="178" t="s">
        <v>792</v>
      </c>
      <c r="N17" s="264" t="str">
        <f>CONCATENATE("(",海投申込書!F10,")",海投申込書!C12)</f>
        <v>()</v>
      </c>
      <c r="O17" s="139" t="s">
        <v>517</v>
      </c>
      <c r="P17" s="137"/>
      <c r="Q17" s="137"/>
      <c r="R17" s="169"/>
      <c r="S17" s="173" t="s">
        <v>325</v>
      </c>
    </row>
    <row r="18" spans="1:19" ht="15" customHeight="1" x14ac:dyDescent="0.15">
      <c r="A18" s="27">
        <v>13</v>
      </c>
      <c r="B18" s="208" t="s">
        <v>326</v>
      </c>
      <c r="C18" s="152"/>
      <c r="D18" s="155"/>
      <c r="E18" s="135"/>
      <c r="F18" s="135"/>
      <c r="G18" s="152"/>
      <c r="H18" s="163"/>
      <c r="I18" s="136"/>
      <c r="J18" s="164"/>
      <c r="K18" s="149" t="s">
        <v>678</v>
      </c>
      <c r="L18" s="168" t="s">
        <v>633</v>
      </c>
      <c r="M18" s="201" t="s">
        <v>633</v>
      </c>
      <c r="N18" s="264" t="s">
        <v>633</v>
      </c>
      <c r="O18" s="204" t="s">
        <v>572</v>
      </c>
      <c r="P18" s="198"/>
      <c r="Q18" s="198"/>
      <c r="R18" s="199"/>
      <c r="S18" s="200"/>
    </row>
    <row r="19" spans="1:19" ht="15" customHeight="1" x14ac:dyDescent="0.15">
      <c r="A19" s="27">
        <v>14</v>
      </c>
      <c r="B19" s="208" t="s">
        <v>327</v>
      </c>
      <c r="C19" s="152"/>
      <c r="D19" s="155"/>
      <c r="E19" s="135"/>
      <c r="F19" s="135"/>
      <c r="G19" s="152"/>
      <c r="H19" s="163"/>
      <c r="I19" s="136"/>
      <c r="J19" s="164" t="s">
        <v>445</v>
      </c>
      <c r="K19" s="149" t="s">
        <v>679</v>
      </c>
      <c r="L19" s="168" t="s">
        <v>634</v>
      </c>
      <c r="M19" s="178" t="s">
        <v>456</v>
      </c>
      <c r="N19" s="264">
        <f>海投申込書!C13</f>
        <v>0</v>
      </c>
      <c r="O19" s="139"/>
      <c r="P19" s="137"/>
      <c r="Q19" s="137"/>
      <c r="R19" s="169"/>
      <c r="S19" s="173"/>
    </row>
    <row r="20" spans="1:19" ht="15" customHeight="1" x14ac:dyDescent="0.15">
      <c r="A20" s="27">
        <v>15</v>
      </c>
      <c r="B20" s="208" t="s">
        <v>328</v>
      </c>
      <c r="C20" s="152" t="s">
        <v>454</v>
      </c>
      <c r="D20" s="155"/>
      <c r="E20" s="135"/>
      <c r="F20" s="135"/>
      <c r="G20" s="152"/>
      <c r="H20" s="163"/>
      <c r="I20" s="136"/>
      <c r="J20" s="164" t="s">
        <v>445</v>
      </c>
      <c r="K20" s="149" t="s">
        <v>679</v>
      </c>
      <c r="L20" s="168" t="s">
        <v>634</v>
      </c>
      <c r="M20" s="178" t="s">
        <v>793</v>
      </c>
      <c r="N20" s="265" t="str">
        <f>IF(コントロール!B33=TRUE,N17,CONCATENATE("(",海投申込書!F15,")",海投申込書!C17))</f>
        <v>()</v>
      </c>
      <c r="O20" s="139" t="s">
        <v>517</v>
      </c>
      <c r="P20" s="137"/>
      <c r="Q20" s="137"/>
      <c r="R20" s="169"/>
      <c r="S20" s="173" t="s">
        <v>328</v>
      </c>
    </row>
    <row r="21" spans="1:19" ht="15" customHeight="1" x14ac:dyDescent="0.15">
      <c r="A21" s="27">
        <v>16</v>
      </c>
      <c r="B21" s="208" t="s">
        <v>329</v>
      </c>
      <c r="C21" s="152" t="s">
        <v>454</v>
      </c>
      <c r="D21" s="155"/>
      <c r="E21" s="135"/>
      <c r="F21" s="135"/>
      <c r="G21" s="152"/>
      <c r="H21" s="163"/>
      <c r="I21" s="136"/>
      <c r="J21" s="164" t="s">
        <v>445</v>
      </c>
      <c r="K21" s="149" t="s">
        <v>679</v>
      </c>
      <c r="L21" s="168" t="s">
        <v>634</v>
      </c>
      <c r="M21" s="178" t="s">
        <v>800</v>
      </c>
      <c r="N21" s="265" t="str">
        <f>IF(コントロール!B34=TRUE,N17,CONCATENATE("(",海投申込書!Q15,")",海投申込書!N17))</f>
        <v>()</v>
      </c>
      <c r="O21" s="139" t="s">
        <v>517</v>
      </c>
      <c r="P21" s="137"/>
      <c r="Q21" s="137"/>
      <c r="R21" s="169"/>
      <c r="S21" s="173" t="s">
        <v>330</v>
      </c>
    </row>
    <row r="22" spans="1:19" ht="15" customHeight="1" x14ac:dyDescent="0.15">
      <c r="A22" s="27">
        <v>17</v>
      </c>
      <c r="B22" s="208" t="s">
        <v>331</v>
      </c>
      <c r="C22" s="152"/>
      <c r="D22" s="155" t="s">
        <v>520</v>
      </c>
      <c r="E22" s="135"/>
      <c r="F22" s="135"/>
      <c r="G22" s="152"/>
      <c r="H22" s="163"/>
      <c r="I22" s="136"/>
      <c r="J22" s="164" t="s">
        <v>445</v>
      </c>
      <c r="K22" s="149" t="s">
        <v>678</v>
      </c>
      <c r="L22" s="168" t="s">
        <v>633</v>
      </c>
      <c r="M22" s="196" t="s">
        <v>641</v>
      </c>
      <c r="N22" s="262" t="s">
        <v>641</v>
      </c>
      <c r="O22" s="205" t="s">
        <v>680</v>
      </c>
      <c r="P22" s="198"/>
      <c r="Q22" s="198"/>
      <c r="R22" s="199"/>
      <c r="S22" s="200"/>
    </row>
    <row r="23" spans="1:19" ht="15" customHeight="1" x14ac:dyDescent="0.15">
      <c r="A23" s="27">
        <v>18</v>
      </c>
      <c r="B23" s="208" t="s">
        <v>332</v>
      </c>
      <c r="C23" s="152"/>
      <c r="D23" s="155"/>
      <c r="E23" s="135"/>
      <c r="F23" s="135"/>
      <c r="G23" s="152"/>
      <c r="H23" s="163"/>
      <c r="I23" s="136"/>
      <c r="J23" s="164"/>
      <c r="K23" s="149" t="s">
        <v>678</v>
      </c>
      <c r="L23" s="168" t="s">
        <v>633</v>
      </c>
      <c r="M23" s="201" t="s">
        <v>633</v>
      </c>
      <c r="N23" s="264" t="s">
        <v>633</v>
      </c>
      <c r="O23" s="205" t="s">
        <v>680</v>
      </c>
      <c r="P23" s="198"/>
      <c r="Q23" s="198"/>
      <c r="R23" s="199"/>
      <c r="S23" s="200"/>
    </row>
    <row r="24" spans="1:19" ht="15" customHeight="1" x14ac:dyDescent="0.15">
      <c r="A24" s="27">
        <v>19</v>
      </c>
      <c r="B24" s="208" t="s">
        <v>333</v>
      </c>
      <c r="C24" s="152"/>
      <c r="D24" s="155" t="s">
        <v>521</v>
      </c>
      <c r="E24" s="135"/>
      <c r="F24" s="135"/>
      <c r="G24" s="152"/>
      <c r="H24" s="163"/>
      <c r="I24" s="136"/>
      <c r="J24" s="164" t="s">
        <v>445</v>
      </c>
      <c r="K24" s="149" t="s">
        <v>678</v>
      </c>
      <c r="L24" s="168" t="s">
        <v>633</v>
      </c>
      <c r="M24" s="196" t="s">
        <v>641</v>
      </c>
      <c r="N24" s="262" t="s">
        <v>641</v>
      </c>
      <c r="O24" s="205" t="s">
        <v>680</v>
      </c>
      <c r="P24" s="198"/>
      <c r="Q24" s="198"/>
      <c r="R24" s="199"/>
      <c r="S24" s="200"/>
    </row>
    <row r="25" spans="1:19" ht="15" customHeight="1" x14ac:dyDescent="0.15">
      <c r="A25" s="27">
        <v>20</v>
      </c>
      <c r="B25" s="208" t="s">
        <v>334</v>
      </c>
      <c r="C25" s="152"/>
      <c r="D25" s="155"/>
      <c r="E25" s="135"/>
      <c r="F25" s="135"/>
      <c r="G25" s="152"/>
      <c r="H25" s="163"/>
      <c r="I25" s="136"/>
      <c r="J25" s="164"/>
      <c r="K25" s="149" t="s">
        <v>678</v>
      </c>
      <c r="L25" s="168" t="s">
        <v>633</v>
      </c>
      <c r="M25" s="201" t="s">
        <v>633</v>
      </c>
      <c r="N25" s="264" t="s">
        <v>633</v>
      </c>
      <c r="O25" s="204" t="s">
        <v>572</v>
      </c>
      <c r="P25" s="198"/>
      <c r="Q25" s="198"/>
      <c r="R25" s="199"/>
      <c r="S25" s="200"/>
    </row>
    <row r="26" spans="1:19" ht="15" customHeight="1" x14ac:dyDescent="0.15">
      <c r="A26" s="27">
        <v>21</v>
      </c>
      <c r="B26" s="208" t="s">
        <v>335</v>
      </c>
      <c r="C26" s="152"/>
      <c r="D26" s="155"/>
      <c r="E26" s="135"/>
      <c r="F26" s="135"/>
      <c r="G26" s="152"/>
      <c r="H26" s="163"/>
      <c r="I26" s="136"/>
      <c r="J26" s="164"/>
      <c r="K26" s="149" t="s">
        <v>678</v>
      </c>
      <c r="L26" s="168" t="s">
        <v>633</v>
      </c>
      <c r="M26" s="201" t="s">
        <v>633</v>
      </c>
      <c r="N26" s="264" t="s">
        <v>633</v>
      </c>
      <c r="O26" s="204" t="s">
        <v>572</v>
      </c>
      <c r="P26" s="198"/>
      <c r="Q26" s="198"/>
      <c r="R26" s="199"/>
      <c r="S26" s="200"/>
    </row>
    <row r="27" spans="1:19" ht="15" customHeight="1" x14ac:dyDescent="0.15">
      <c r="A27" s="27">
        <v>22</v>
      </c>
      <c r="B27" s="208" t="s">
        <v>336</v>
      </c>
      <c r="C27" s="152"/>
      <c r="D27" s="155"/>
      <c r="E27" s="135"/>
      <c r="F27" s="135"/>
      <c r="G27" s="152"/>
      <c r="H27" s="163"/>
      <c r="I27" s="136"/>
      <c r="J27" s="164"/>
      <c r="K27" s="149" t="s">
        <v>678</v>
      </c>
      <c r="L27" s="168" t="s">
        <v>633</v>
      </c>
      <c r="M27" s="201" t="s">
        <v>633</v>
      </c>
      <c r="N27" s="264" t="s">
        <v>633</v>
      </c>
      <c r="O27" s="204" t="s">
        <v>572</v>
      </c>
      <c r="P27" s="198"/>
      <c r="Q27" s="198"/>
      <c r="R27" s="199"/>
      <c r="S27" s="200"/>
    </row>
    <row r="28" spans="1:19" ht="15" customHeight="1" x14ac:dyDescent="0.15">
      <c r="A28" s="27">
        <v>23</v>
      </c>
      <c r="B28" s="208" t="s">
        <v>337</v>
      </c>
      <c r="C28" s="152" t="s">
        <v>466</v>
      </c>
      <c r="D28" s="155"/>
      <c r="E28" s="135"/>
      <c r="F28" s="135"/>
      <c r="G28" s="152"/>
      <c r="H28" s="163"/>
      <c r="I28" s="136"/>
      <c r="J28" s="164" t="s">
        <v>445</v>
      </c>
      <c r="K28" s="149" t="s">
        <v>679</v>
      </c>
      <c r="L28" s="168" t="s">
        <v>634</v>
      </c>
      <c r="M28" s="178" t="s">
        <v>450</v>
      </c>
      <c r="N28" s="264">
        <f>海投申込書!L31</f>
        <v>0</v>
      </c>
      <c r="O28" s="139"/>
      <c r="P28" s="137"/>
      <c r="Q28" s="137"/>
      <c r="R28" s="169"/>
      <c r="S28" s="173"/>
    </row>
    <row r="29" spans="1:19" ht="15" customHeight="1" x14ac:dyDescent="0.15">
      <c r="A29" s="27">
        <v>24</v>
      </c>
      <c r="B29" s="163" t="s">
        <v>14</v>
      </c>
      <c r="C29" s="152" t="s">
        <v>451</v>
      </c>
      <c r="D29" s="155"/>
      <c r="E29" s="135"/>
      <c r="F29" s="135"/>
      <c r="G29" s="152"/>
      <c r="H29" s="163"/>
      <c r="I29" s="136"/>
      <c r="J29" s="164" t="s">
        <v>445</v>
      </c>
      <c r="K29" s="149" t="s">
        <v>679</v>
      </c>
      <c r="L29" s="168" t="s">
        <v>634</v>
      </c>
      <c r="M29" s="178" t="s">
        <v>741</v>
      </c>
      <c r="N29" s="264" t="str">
        <f>IF(コントロール!B35="その他",CONCATENATE(コントロール!B35,"(",コントロール!B36,")"),コントロール!B35)</f>
        <v>その他(0)</v>
      </c>
      <c r="O29" s="139"/>
      <c r="P29" s="137"/>
      <c r="Q29" s="137"/>
      <c r="R29" s="169"/>
      <c r="S29" s="173" t="s">
        <v>14</v>
      </c>
    </row>
    <row r="30" spans="1:19" ht="15" customHeight="1" x14ac:dyDescent="0.15">
      <c r="A30" s="27">
        <v>25</v>
      </c>
      <c r="B30" s="208" t="s">
        <v>338</v>
      </c>
      <c r="C30" s="152" t="s">
        <v>454</v>
      </c>
      <c r="D30" s="155"/>
      <c r="E30" s="135"/>
      <c r="F30" s="135"/>
      <c r="G30" s="152"/>
      <c r="H30" s="163"/>
      <c r="I30" s="136" t="s">
        <v>445</v>
      </c>
      <c r="J30" s="164"/>
      <c r="K30" s="149" t="s">
        <v>679</v>
      </c>
      <c r="L30" s="168" t="s">
        <v>634</v>
      </c>
      <c r="M30" s="178" t="s">
        <v>696</v>
      </c>
      <c r="N30" s="264" t="str">
        <f>CONCATENATE("(",RIGHT(海投申込書!G28,8),")",海投申込書!D29)</f>
        <v>(000000-0)</v>
      </c>
      <c r="O30" s="139" t="s">
        <v>517</v>
      </c>
      <c r="P30" s="137"/>
      <c r="Q30" s="137"/>
      <c r="R30" s="169"/>
      <c r="S30" s="173" t="s">
        <v>339</v>
      </c>
    </row>
    <row r="31" spans="1:19" ht="15" customHeight="1" x14ac:dyDescent="0.15">
      <c r="A31" s="27">
        <v>26</v>
      </c>
      <c r="B31" s="208" t="s">
        <v>340</v>
      </c>
      <c r="C31" s="152" t="s">
        <v>455</v>
      </c>
      <c r="D31" s="155"/>
      <c r="E31" s="135"/>
      <c r="F31" s="135"/>
      <c r="G31" s="152"/>
      <c r="H31" s="163"/>
      <c r="I31" s="136" t="s">
        <v>445</v>
      </c>
      <c r="J31" s="164"/>
      <c r="K31" s="149" t="s">
        <v>679</v>
      </c>
      <c r="L31" s="168" t="s">
        <v>634</v>
      </c>
      <c r="M31" s="178" t="s">
        <v>697</v>
      </c>
      <c r="N31" s="264" t="str">
        <f>CONCATENATE("(",LEFT(海投申込書!G28,3),")",海投申込書!R22)</f>
        <v>(000)</v>
      </c>
      <c r="O31" s="139" t="s">
        <v>518</v>
      </c>
      <c r="P31" s="137"/>
      <c r="Q31" s="137"/>
      <c r="R31" s="169"/>
      <c r="S31" s="173" t="s">
        <v>341</v>
      </c>
    </row>
    <row r="32" spans="1:19" ht="15" customHeight="1" x14ac:dyDescent="0.15">
      <c r="A32" s="27">
        <v>27</v>
      </c>
      <c r="B32" s="208" t="s">
        <v>342</v>
      </c>
      <c r="C32" s="152" t="s">
        <v>467</v>
      </c>
      <c r="D32" s="155"/>
      <c r="E32" s="135"/>
      <c r="F32" s="135"/>
      <c r="G32" s="152"/>
      <c r="H32" s="163"/>
      <c r="I32" s="136"/>
      <c r="J32" s="164" t="s">
        <v>445</v>
      </c>
      <c r="K32" s="149" t="s">
        <v>679</v>
      </c>
      <c r="L32" s="168" t="s">
        <v>634</v>
      </c>
      <c r="M32" s="178" t="s">
        <v>458</v>
      </c>
      <c r="N32" s="264">
        <f>海投申込書!S31</f>
        <v>0</v>
      </c>
      <c r="O32" s="139"/>
      <c r="P32" s="137"/>
      <c r="Q32" s="137"/>
      <c r="R32" s="169"/>
      <c r="S32" s="173"/>
    </row>
    <row r="33" spans="1:19" ht="15" customHeight="1" x14ac:dyDescent="0.15">
      <c r="A33" s="27">
        <v>28</v>
      </c>
      <c r="B33" s="208" t="s">
        <v>343</v>
      </c>
      <c r="C33" s="152" t="s">
        <v>465</v>
      </c>
      <c r="D33" s="155"/>
      <c r="E33" s="135"/>
      <c r="F33" s="135"/>
      <c r="G33" s="152"/>
      <c r="H33" s="163"/>
      <c r="I33" s="136"/>
      <c r="J33" s="164" t="s">
        <v>445</v>
      </c>
      <c r="K33" s="149" t="s">
        <v>679</v>
      </c>
      <c r="L33" s="168" t="s">
        <v>634</v>
      </c>
      <c r="M33" s="178" t="s">
        <v>801</v>
      </c>
      <c r="N33" s="264" t="str">
        <f>CONCATENATE(海投申込書!R42,海投申込書!S42,"/",海投申込書!T42,海投申込書!U42)</f>
        <v>人/人中</v>
      </c>
      <c r="O33" s="139" t="s">
        <v>449</v>
      </c>
      <c r="P33" s="137"/>
      <c r="Q33" s="137"/>
      <c r="R33" s="169"/>
      <c r="S33" s="173"/>
    </row>
    <row r="34" spans="1:19" ht="15" customHeight="1" x14ac:dyDescent="0.15">
      <c r="A34" s="27">
        <v>29</v>
      </c>
      <c r="B34" s="208" t="s">
        <v>344</v>
      </c>
      <c r="C34" s="152" t="s">
        <v>459</v>
      </c>
      <c r="D34" s="155"/>
      <c r="E34" s="135"/>
      <c r="F34" s="135"/>
      <c r="G34" s="152"/>
      <c r="H34" s="163"/>
      <c r="I34" s="136"/>
      <c r="J34" s="164" t="s">
        <v>445</v>
      </c>
      <c r="K34" s="149" t="s">
        <v>679</v>
      </c>
      <c r="L34" s="168" t="s">
        <v>634</v>
      </c>
      <c r="M34" s="178" t="s">
        <v>460</v>
      </c>
      <c r="N34" s="264">
        <f>海投申込書!R23</f>
        <v>0</v>
      </c>
      <c r="O34" s="139" t="s">
        <v>469</v>
      </c>
      <c r="P34" s="137"/>
      <c r="Q34" s="137"/>
      <c r="R34" s="169"/>
      <c r="S34" s="173" t="s">
        <v>345</v>
      </c>
    </row>
    <row r="35" spans="1:19" ht="15" customHeight="1" x14ac:dyDescent="0.15">
      <c r="A35" s="27">
        <v>30</v>
      </c>
      <c r="B35" s="253" t="s">
        <v>346</v>
      </c>
      <c r="C35" s="153" t="s">
        <v>463</v>
      </c>
      <c r="D35" s="158"/>
      <c r="E35" s="140"/>
      <c r="F35" s="140"/>
      <c r="G35" s="153"/>
      <c r="H35" s="208"/>
      <c r="I35" s="136" t="s">
        <v>445</v>
      </c>
      <c r="J35" s="164"/>
      <c r="K35" s="149" t="s">
        <v>679</v>
      </c>
      <c r="L35" s="168" t="s">
        <v>634</v>
      </c>
      <c r="M35" s="178" t="s">
        <v>738</v>
      </c>
      <c r="N35" s="264" t="str">
        <f>海投申込書!J36</f>
        <v>USD</v>
      </c>
      <c r="O35" s="139" t="s">
        <v>468</v>
      </c>
      <c r="P35" s="137"/>
      <c r="Q35" s="137"/>
      <c r="R35" s="169"/>
      <c r="S35" s="173" t="s">
        <v>348</v>
      </c>
    </row>
    <row r="36" spans="1:19" ht="15" customHeight="1" x14ac:dyDescent="0.15">
      <c r="A36" s="27">
        <v>31</v>
      </c>
      <c r="B36" s="254"/>
      <c r="C36" s="153" t="s">
        <v>349</v>
      </c>
      <c r="D36" s="158"/>
      <c r="E36" s="140"/>
      <c r="F36" s="140"/>
      <c r="G36" s="153"/>
      <c r="H36" s="208"/>
      <c r="I36" s="136" t="s">
        <v>445</v>
      </c>
      <c r="J36" s="164"/>
      <c r="K36" s="149" t="s">
        <v>679</v>
      </c>
      <c r="L36" s="168" t="s">
        <v>634</v>
      </c>
      <c r="M36" s="178" t="s">
        <v>461</v>
      </c>
      <c r="N36" s="264">
        <f>海投申込書!E36</f>
        <v>0</v>
      </c>
      <c r="O36" s="139"/>
      <c r="P36" s="137"/>
      <c r="Q36" s="137"/>
      <c r="R36" s="169"/>
      <c r="S36" s="173"/>
    </row>
    <row r="37" spans="1:19" ht="15" customHeight="1" x14ac:dyDescent="0.15">
      <c r="A37" s="27">
        <v>32</v>
      </c>
      <c r="B37" s="208" t="s">
        <v>350</v>
      </c>
      <c r="C37" s="153" t="s">
        <v>464</v>
      </c>
      <c r="D37" s="158"/>
      <c r="E37" s="140"/>
      <c r="F37" s="140"/>
      <c r="G37" s="153"/>
      <c r="H37" s="208"/>
      <c r="I37" s="136"/>
      <c r="J37" s="164" t="s">
        <v>445</v>
      </c>
      <c r="K37" s="149" t="s">
        <v>679</v>
      </c>
      <c r="L37" s="168" t="s">
        <v>634</v>
      </c>
      <c r="M37" s="178" t="s">
        <v>462</v>
      </c>
      <c r="N37" s="264">
        <f>海投申込書!F37</f>
        <v>0</v>
      </c>
      <c r="O37" s="139"/>
      <c r="P37" s="137"/>
      <c r="Q37" s="137"/>
      <c r="R37" s="169"/>
      <c r="S37" s="173" t="s">
        <v>351</v>
      </c>
    </row>
    <row r="38" spans="1:19" ht="15" customHeight="1" x14ac:dyDescent="0.15">
      <c r="A38" s="27">
        <v>33</v>
      </c>
      <c r="B38" s="253" t="s">
        <v>352</v>
      </c>
      <c r="C38" s="153" t="s">
        <v>463</v>
      </c>
      <c r="D38" s="158"/>
      <c r="E38" s="140"/>
      <c r="F38" s="140"/>
      <c r="G38" s="153"/>
      <c r="H38" s="208"/>
      <c r="I38" s="136"/>
      <c r="J38" s="164" t="s">
        <v>445</v>
      </c>
      <c r="K38" s="149" t="s">
        <v>679</v>
      </c>
      <c r="L38" s="168" t="s">
        <v>634</v>
      </c>
      <c r="M38" s="178" t="s">
        <v>470</v>
      </c>
      <c r="N38" s="264" t="str">
        <f>海投申込書!H41</f>
        <v>USD</v>
      </c>
      <c r="O38" s="139" t="s">
        <v>463</v>
      </c>
      <c r="P38" s="137"/>
      <c r="Q38" s="137"/>
      <c r="R38" s="169"/>
      <c r="S38" s="173" t="s">
        <v>353</v>
      </c>
    </row>
    <row r="39" spans="1:19" ht="15" customHeight="1" x14ac:dyDescent="0.15">
      <c r="A39" s="27">
        <v>34</v>
      </c>
      <c r="B39" s="254"/>
      <c r="C39" s="153" t="s">
        <v>349</v>
      </c>
      <c r="D39" s="158"/>
      <c r="E39" s="140"/>
      <c r="F39" s="140"/>
      <c r="G39" s="153"/>
      <c r="H39" s="208"/>
      <c r="I39" s="136"/>
      <c r="J39" s="164" t="s">
        <v>445</v>
      </c>
      <c r="K39" s="149" t="s">
        <v>679</v>
      </c>
      <c r="L39" s="168" t="s">
        <v>634</v>
      </c>
      <c r="M39" s="178" t="s">
        <v>471</v>
      </c>
      <c r="N39" s="264">
        <f>海投申込書!E41</f>
        <v>0</v>
      </c>
      <c r="O39" s="139"/>
      <c r="P39" s="137"/>
      <c r="Q39" s="137"/>
      <c r="R39" s="169"/>
      <c r="S39" s="173"/>
    </row>
    <row r="40" spans="1:19" ht="15" customHeight="1" x14ac:dyDescent="0.15">
      <c r="A40" s="27">
        <v>35</v>
      </c>
      <c r="B40" s="208" t="s">
        <v>354</v>
      </c>
      <c r="C40" s="152" t="s">
        <v>467</v>
      </c>
      <c r="D40" s="155"/>
      <c r="E40" s="135"/>
      <c r="F40" s="135"/>
      <c r="G40" s="152"/>
      <c r="H40" s="163"/>
      <c r="I40" s="136"/>
      <c r="J40" s="164" t="s">
        <v>445</v>
      </c>
      <c r="K40" s="149" t="s">
        <v>679</v>
      </c>
      <c r="L40" s="168" t="s">
        <v>634</v>
      </c>
      <c r="M40" s="178" t="s">
        <v>473</v>
      </c>
      <c r="N40" s="264">
        <f>海投申込書!D31</f>
        <v>0</v>
      </c>
      <c r="O40" s="139"/>
      <c r="P40" s="137"/>
      <c r="Q40" s="137"/>
      <c r="R40" s="169"/>
      <c r="S40" s="173"/>
    </row>
    <row r="41" spans="1:19" ht="15" customHeight="1" x14ac:dyDescent="0.15">
      <c r="A41" s="27">
        <v>36</v>
      </c>
      <c r="B41" s="163" t="s">
        <v>355</v>
      </c>
      <c r="C41" s="152" t="s">
        <v>474</v>
      </c>
      <c r="D41" s="155"/>
      <c r="E41" s="135"/>
      <c r="F41" s="135"/>
      <c r="G41" s="152"/>
      <c r="H41" s="163"/>
      <c r="I41" s="136"/>
      <c r="J41" s="164" t="s">
        <v>445</v>
      </c>
      <c r="K41" s="149" t="s">
        <v>679</v>
      </c>
      <c r="L41" s="168" t="s">
        <v>634</v>
      </c>
      <c r="M41" s="178" t="s">
        <v>475</v>
      </c>
      <c r="N41" s="264">
        <f>海投申込書!O41</f>
        <v>0</v>
      </c>
      <c r="O41" s="139"/>
      <c r="P41" s="137"/>
      <c r="Q41" s="137"/>
      <c r="R41" s="169"/>
      <c r="S41" s="173" t="s">
        <v>356</v>
      </c>
    </row>
    <row r="42" spans="1:19" ht="15" customHeight="1" x14ac:dyDescent="0.15">
      <c r="A42" s="27">
        <v>37</v>
      </c>
      <c r="B42" s="208" t="s">
        <v>357</v>
      </c>
      <c r="C42" s="152"/>
      <c r="D42" s="155"/>
      <c r="E42" s="135"/>
      <c r="F42" s="135"/>
      <c r="G42" s="152"/>
      <c r="H42" s="163"/>
      <c r="I42" s="136"/>
      <c r="J42" s="164" t="s">
        <v>445</v>
      </c>
      <c r="K42" s="149" t="s">
        <v>679</v>
      </c>
      <c r="L42" s="168" t="s">
        <v>634</v>
      </c>
      <c r="M42" s="178" t="s">
        <v>476</v>
      </c>
      <c r="N42" s="264" t="str">
        <f>海投申込書!O42</f>
        <v/>
      </c>
      <c r="O42" s="139"/>
      <c r="P42" s="137"/>
      <c r="Q42" s="137"/>
      <c r="R42" s="169"/>
      <c r="S42" s="173" t="s">
        <v>358</v>
      </c>
    </row>
    <row r="43" spans="1:19" ht="15" customHeight="1" x14ac:dyDescent="0.15">
      <c r="A43" s="27">
        <v>38</v>
      </c>
      <c r="B43" s="163" t="s">
        <v>479</v>
      </c>
      <c r="C43" s="153" t="s">
        <v>463</v>
      </c>
      <c r="D43" s="158"/>
      <c r="E43" s="140"/>
      <c r="F43" s="140"/>
      <c r="G43" s="153"/>
      <c r="H43" s="208"/>
      <c r="I43" s="136"/>
      <c r="J43" s="164" t="s">
        <v>445</v>
      </c>
      <c r="K43" s="149" t="s">
        <v>679</v>
      </c>
      <c r="L43" s="168" t="s">
        <v>634</v>
      </c>
      <c r="M43" s="178" t="s">
        <v>477</v>
      </c>
      <c r="N43" s="264" t="str">
        <f>IF(I38=0,"",海投申込書!I38)</f>
        <v/>
      </c>
      <c r="O43" s="139" t="s">
        <v>719</v>
      </c>
      <c r="P43" s="137"/>
      <c r="Q43" s="137"/>
      <c r="R43" s="169"/>
      <c r="S43" s="173" t="s">
        <v>359</v>
      </c>
    </row>
    <row r="44" spans="1:19" ht="15" customHeight="1" x14ac:dyDescent="0.15">
      <c r="A44" s="27">
        <v>39</v>
      </c>
      <c r="B44" s="163"/>
      <c r="C44" s="152" t="s">
        <v>349</v>
      </c>
      <c r="D44" s="155"/>
      <c r="E44" s="135"/>
      <c r="F44" s="135"/>
      <c r="G44" s="152"/>
      <c r="H44" s="163"/>
      <c r="I44" s="136"/>
      <c r="J44" s="164" t="s">
        <v>445</v>
      </c>
      <c r="K44" s="149" t="s">
        <v>679</v>
      </c>
      <c r="L44" s="168" t="s">
        <v>634</v>
      </c>
      <c r="M44" s="178" t="s">
        <v>478</v>
      </c>
      <c r="N44" s="264">
        <f>海投申込書!G38</f>
        <v>0</v>
      </c>
      <c r="O44" s="139"/>
      <c r="P44" s="137"/>
      <c r="Q44" s="137"/>
      <c r="R44" s="169"/>
      <c r="S44" s="173"/>
    </row>
    <row r="45" spans="1:19" ht="15" customHeight="1" x14ac:dyDescent="0.15">
      <c r="A45" s="27">
        <v>40</v>
      </c>
      <c r="B45" s="208" t="s">
        <v>360</v>
      </c>
      <c r="C45" s="152"/>
      <c r="D45" s="156" t="s">
        <v>482</v>
      </c>
      <c r="E45" s="138"/>
      <c r="F45" s="138"/>
      <c r="G45" s="157"/>
      <c r="H45" s="164" t="s">
        <v>488</v>
      </c>
      <c r="I45" s="136"/>
      <c r="J45" s="164" t="s">
        <v>445</v>
      </c>
      <c r="K45" s="149" t="s">
        <v>679</v>
      </c>
      <c r="L45" s="168" t="s">
        <v>688</v>
      </c>
      <c r="M45" s="196" t="s">
        <v>686</v>
      </c>
      <c r="N45" s="262" t="s">
        <v>687</v>
      </c>
      <c r="O45" s="197" t="s">
        <v>621</v>
      </c>
      <c r="P45" s="198"/>
      <c r="Q45" s="198"/>
      <c r="R45" s="199"/>
      <c r="S45" s="200" t="s">
        <v>361</v>
      </c>
    </row>
    <row r="46" spans="1:19" ht="15" customHeight="1" x14ac:dyDescent="0.15">
      <c r="A46" s="27">
        <v>41</v>
      </c>
      <c r="B46" s="253" t="s">
        <v>362</v>
      </c>
      <c r="C46" s="152" t="s">
        <v>347</v>
      </c>
      <c r="D46" s="155"/>
      <c r="E46" s="135"/>
      <c r="F46" s="135"/>
      <c r="G46" s="152"/>
      <c r="H46" s="163"/>
      <c r="I46" s="136"/>
      <c r="J46" s="164"/>
      <c r="K46" s="149" t="s">
        <v>678</v>
      </c>
      <c r="L46" s="168" t="s">
        <v>633</v>
      </c>
      <c r="M46" s="201" t="s">
        <v>633</v>
      </c>
      <c r="N46" s="264" t="s">
        <v>633</v>
      </c>
      <c r="O46" s="204" t="s">
        <v>572</v>
      </c>
      <c r="P46" s="198"/>
      <c r="Q46" s="198"/>
      <c r="R46" s="199"/>
      <c r="S46" s="200"/>
    </row>
    <row r="47" spans="1:19" ht="15" customHeight="1" x14ac:dyDescent="0.15">
      <c r="A47" s="27">
        <v>42</v>
      </c>
      <c r="B47" s="255"/>
      <c r="C47" s="152" t="s">
        <v>363</v>
      </c>
      <c r="D47" s="155"/>
      <c r="E47" s="135"/>
      <c r="F47" s="135"/>
      <c r="G47" s="152"/>
      <c r="H47" s="163"/>
      <c r="I47" s="136"/>
      <c r="J47" s="164"/>
      <c r="K47" s="149" t="s">
        <v>678</v>
      </c>
      <c r="L47" s="168" t="s">
        <v>633</v>
      </c>
      <c r="M47" s="201" t="s">
        <v>633</v>
      </c>
      <c r="N47" s="264" t="s">
        <v>633</v>
      </c>
      <c r="O47" s="204" t="s">
        <v>572</v>
      </c>
      <c r="P47" s="198"/>
      <c r="Q47" s="198"/>
      <c r="R47" s="199"/>
      <c r="S47" s="200"/>
    </row>
    <row r="48" spans="1:19" ht="15" customHeight="1" x14ac:dyDescent="0.15">
      <c r="A48" s="27">
        <v>43</v>
      </c>
      <c r="B48" s="255"/>
      <c r="C48" s="152" t="s">
        <v>347</v>
      </c>
      <c r="D48" s="155"/>
      <c r="E48" s="135"/>
      <c r="F48" s="135"/>
      <c r="G48" s="152"/>
      <c r="H48" s="163"/>
      <c r="I48" s="136"/>
      <c r="J48" s="164"/>
      <c r="K48" s="149" t="s">
        <v>678</v>
      </c>
      <c r="L48" s="168" t="s">
        <v>633</v>
      </c>
      <c r="M48" s="201" t="s">
        <v>633</v>
      </c>
      <c r="N48" s="264" t="s">
        <v>633</v>
      </c>
      <c r="O48" s="204" t="s">
        <v>572</v>
      </c>
      <c r="P48" s="198"/>
      <c r="Q48" s="198"/>
      <c r="R48" s="199"/>
      <c r="S48" s="200"/>
    </row>
    <row r="49" spans="1:19" ht="15" customHeight="1" x14ac:dyDescent="0.15">
      <c r="A49" s="27">
        <v>44</v>
      </c>
      <c r="B49" s="255"/>
      <c r="C49" s="152" t="s">
        <v>364</v>
      </c>
      <c r="D49" s="155"/>
      <c r="E49" s="135"/>
      <c r="F49" s="135"/>
      <c r="G49" s="152"/>
      <c r="H49" s="163"/>
      <c r="I49" s="136"/>
      <c r="J49" s="164"/>
      <c r="K49" s="149" t="s">
        <v>678</v>
      </c>
      <c r="L49" s="168" t="s">
        <v>633</v>
      </c>
      <c r="M49" s="201" t="s">
        <v>633</v>
      </c>
      <c r="N49" s="264" t="s">
        <v>633</v>
      </c>
      <c r="O49" s="204" t="s">
        <v>572</v>
      </c>
      <c r="P49" s="198"/>
      <c r="Q49" s="198"/>
      <c r="R49" s="199"/>
      <c r="S49" s="200"/>
    </row>
    <row r="50" spans="1:19" ht="15" customHeight="1" x14ac:dyDescent="0.15">
      <c r="A50" s="27">
        <v>45</v>
      </c>
      <c r="B50" s="255"/>
      <c r="C50" s="152" t="s">
        <v>347</v>
      </c>
      <c r="D50" s="155"/>
      <c r="E50" s="135"/>
      <c r="F50" s="135"/>
      <c r="G50" s="152"/>
      <c r="H50" s="163"/>
      <c r="I50" s="136"/>
      <c r="J50" s="164"/>
      <c r="K50" s="149" t="s">
        <v>678</v>
      </c>
      <c r="L50" s="168" t="s">
        <v>633</v>
      </c>
      <c r="M50" s="201" t="s">
        <v>633</v>
      </c>
      <c r="N50" s="264" t="s">
        <v>633</v>
      </c>
      <c r="O50" s="204" t="s">
        <v>572</v>
      </c>
      <c r="P50" s="198"/>
      <c r="Q50" s="198"/>
      <c r="R50" s="199"/>
      <c r="S50" s="200"/>
    </row>
    <row r="51" spans="1:19" ht="15" customHeight="1" x14ac:dyDescent="0.15">
      <c r="A51" s="27">
        <v>46</v>
      </c>
      <c r="B51" s="254"/>
      <c r="C51" s="152" t="s">
        <v>365</v>
      </c>
      <c r="D51" s="155"/>
      <c r="E51" s="135"/>
      <c r="F51" s="135"/>
      <c r="G51" s="152"/>
      <c r="H51" s="163"/>
      <c r="I51" s="136"/>
      <c r="J51" s="164"/>
      <c r="K51" s="149" t="s">
        <v>678</v>
      </c>
      <c r="L51" s="168" t="s">
        <v>633</v>
      </c>
      <c r="M51" s="201" t="s">
        <v>633</v>
      </c>
      <c r="N51" s="264" t="s">
        <v>633</v>
      </c>
      <c r="O51" s="204" t="s">
        <v>572</v>
      </c>
      <c r="P51" s="198"/>
      <c r="Q51" s="198"/>
      <c r="R51" s="199"/>
      <c r="S51" s="200"/>
    </row>
    <row r="52" spans="1:19" ht="15" customHeight="1" x14ac:dyDescent="0.15">
      <c r="A52" s="27">
        <v>47</v>
      </c>
      <c r="B52" s="163" t="s">
        <v>366</v>
      </c>
      <c r="C52" s="152" t="s">
        <v>483</v>
      </c>
      <c r="D52" s="155"/>
      <c r="E52" s="135"/>
      <c r="F52" s="135"/>
      <c r="G52" s="152"/>
      <c r="H52" s="163"/>
      <c r="I52" s="136"/>
      <c r="J52" s="164" t="s">
        <v>445</v>
      </c>
      <c r="K52" s="149" t="s">
        <v>679</v>
      </c>
      <c r="L52" s="168" t="s">
        <v>634</v>
      </c>
      <c r="M52" s="178" t="s">
        <v>742</v>
      </c>
      <c r="N52" s="264" t="str">
        <f>IF(コントロール!B35="（株）","普通株式","出資持分")</f>
        <v>出資持分</v>
      </c>
      <c r="O52" s="139" t="s">
        <v>487</v>
      </c>
      <c r="P52" s="137"/>
      <c r="Q52" s="137"/>
      <c r="R52" s="169"/>
      <c r="S52" s="173"/>
    </row>
    <row r="53" spans="1:19" ht="15" customHeight="1" x14ac:dyDescent="0.15">
      <c r="A53" s="27">
        <v>48</v>
      </c>
      <c r="B53" s="253" t="s">
        <v>367</v>
      </c>
      <c r="C53" s="153" t="s">
        <v>463</v>
      </c>
      <c r="D53" s="156" t="s">
        <v>510</v>
      </c>
      <c r="E53" s="138"/>
      <c r="F53" s="138"/>
      <c r="G53" s="157"/>
      <c r="H53" s="164" t="s">
        <v>525</v>
      </c>
      <c r="I53" s="136" t="s">
        <v>445</v>
      </c>
      <c r="J53" s="164"/>
      <c r="K53" s="149" t="s">
        <v>679</v>
      </c>
      <c r="L53" s="168" t="s">
        <v>634</v>
      </c>
      <c r="M53" s="178" t="s">
        <v>715</v>
      </c>
      <c r="N53" s="264" t="str">
        <f>コントロール!J53</f>
        <v>USD</v>
      </c>
      <c r="O53" s="139" t="s">
        <v>657</v>
      </c>
      <c r="P53" s="137"/>
      <c r="Q53" s="137"/>
      <c r="R53" s="169"/>
      <c r="S53" s="173" t="s">
        <v>368</v>
      </c>
    </row>
    <row r="54" spans="1:19" ht="15" customHeight="1" x14ac:dyDescent="0.15">
      <c r="A54" s="27">
        <v>49</v>
      </c>
      <c r="B54" s="254"/>
      <c r="C54" s="152" t="s">
        <v>618</v>
      </c>
      <c r="D54" s="156" t="s">
        <v>619</v>
      </c>
      <c r="E54" s="138"/>
      <c r="F54" s="138"/>
      <c r="G54" s="157"/>
      <c r="H54" s="164" t="s">
        <v>488</v>
      </c>
      <c r="I54" s="136" t="s">
        <v>445</v>
      </c>
      <c r="J54" s="164"/>
      <c r="K54" s="149" t="s">
        <v>679</v>
      </c>
      <c r="L54" s="168" t="s">
        <v>634</v>
      </c>
      <c r="M54" s="178" t="s">
        <v>672</v>
      </c>
      <c r="N54" s="264">
        <f>コントロール!J54</f>
        <v>0</v>
      </c>
      <c r="O54" s="139" t="s">
        <v>657</v>
      </c>
      <c r="P54" s="137"/>
      <c r="Q54" s="137"/>
      <c r="R54" s="169"/>
      <c r="S54" s="173"/>
    </row>
    <row r="55" spans="1:19" ht="15" customHeight="1" x14ac:dyDescent="0.15">
      <c r="A55" s="27">
        <v>50</v>
      </c>
      <c r="B55" s="208" t="s">
        <v>287</v>
      </c>
      <c r="C55" s="152"/>
      <c r="D55" s="156" t="s">
        <v>511</v>
      </c>
      <c r="E55" s="138"/>
      <c r="F55" s="138"/>
      <c r="G55" s="157"/>
      <c r="H55" s="164" t="s">
        <v>526</v>
      </c>
      <c r="I55" s="136" t="s">
        <v>445</v>
      </c>
      <c r="J55" s="164"/>
      <c r="K55" s="149" t="s">
        <v>679</v>
      </c>
      <c r="L55" s="168" t="s">
        <v>634</v>
      </c>
      <c r="M55" s="178" t="s">
        <v>673</v>
      </c>
      <c r="N55" s="304" t="str">
        <f>コントロール!J55</f>
        <v/>
      </c>
      <c r="O55" s="139" t="s">
        <v>657</v>
      </c>
      <c r="P55" s="137"/>
      <c r="Q55" s="137"/>
      <c r="R55" s="169"/>
      <c r="S55" s="173" t="s">
        <v>369</v>
      </c>
    </row>
    <row r="56" spans="1:19" ht="15" customHeight="1" x14ac:dyDescent="0.15">
      <c r="A56" s="27">
        <v>51</v>
      </c>
      <c r="B56" s="208" t="s">
        <v>370</v>
      </c>
      <c r="C56" s="152" t="s">
        <v>486</v>
      </c>
      <c r="D56" s="155"/>
      <c r="E56" s="135"/>
      <c r="F56" s="135"/>
      <c r="G56" s="152"/>
      <c r="H56" s="164"/>
      <c r="I56" s="136"/>
      <c r="J56" s="164" t="s">
        <v>445</v>
      </c>
      <c r="K56" s="149" t="s">
        <v>679</v>
      </c>
      <c r="L56" s="168" t="s">
        <v>634</v>
      </c>
      <c r="M56" s="178" t="s">
        <v>491</v>
      </c>
      <c r="N56" s="264" t="str">
        <f>コントロール!B37</f>
        <v>その他</v>
      </c>
      <c r="O56" s="139"/>
      <c r="P56" s="137"/>
      <c r="Q56" s="137"/>
      <c r="R56" s="169"/>
      <c r="S56" s="173"/>
    </row>
    <row r="57" spans="1:19" ht="15" customHeight="1" x14ac:dyDescent="0.15">
      <c r="A57" s="27">
        <v>52</v>
      </c>
      <c r="B57" s="208" t="s">
        <v>371</v>
      </c>
      <c r="C57" s="153" t="s">
        <v>489</v>
      </c>
      <c r="D57" s="156" t="s">
        <v>615</v>
      </c>
      <c r="E57" s="138"/>
      <c r="F57" s="138"/>
      <c r="G57" s="157"/>
      <c r="H57" s="164" t="s">
        <v>527</v>
      </c>
      <c r="I57" s="136"/>
      <c r="J57" s="164" t="s">
        <v>445</v>
      </c>
      <c r="K57" s="149" t="s">
        <v>679</v>
      </c>
      <c r="L57" s="168" t="s">
        <v>634</v>
      </c>
      <c r="M57" s="178" t="s">
        <v>716</v>
      </c>
      <c r="N57" s="264" t="str">
        <f>コントロール!J56</f>
        <v>額面金額</v>
      </c>
      <c r="O57" s="139" t="s">
        <v>657</v>
      </c>
      <c r="P57" s="137"/>
      <c r="Q57" s="137"/>
      <c r="R57" s="169"/>
      <c r="S57" s="173"/>
    </row>
    <row r="58" spans="1:19" ht="15" customHeight="1" x14ac:dyDescent="0.15">
      <c r="A58" s="27">
        <v>53</v>
      </c>
      <c r="B58" s="208" t="s">
        <v>372</v>
      </c>
      <c r="C58" s="152" t="s">
        <v>494</v>
      </c>
      <c r="D58" s="159" t="s">
        <v>682</v>
      </c>
      <c r="E58" s="142"/>
      <c r="F58" s="142"/>
      <c r="G58" s="160"/>
      <c r="H58" s="163"/>
      <c r="I58" s="136" t="s">
        <v>445</v>
      </c>
      <c r="J58" s="164"/>
      <c r="K58" s="149" t="s">
        <v>679</v>
      </c>
      <c r="L58" s="168" t="s">
        <v>634</v>
      </c>
      <c r="M58" s="178" t="s">
        <v>743</v>
      </c>
      <c r="N58" s="266">
        <f ca="1">コントロール!B38</f>
        <v>45901</v>
      </c>
      <c r="O58" s="143" t="s">
        <v>503</v>
      </c>
      <c r="P58" s="137"/>
      <c r="Q58" s="137"/>
      <c r="R58" s="169"/>
      <c r="S58" s="173" t="s">
        <v>248</v>
      </c>
    </row>
    <row r="59" spans="1:19" ht="15" customHeight="1" x14ac:dyDescent="0.15">
      <c r="A59" s="27">
        <v>54</v>
      </c>
      <c r="B59" s="208" t="s">
        <v>373</v>
      </c>
      <c r="C59" s="152"/>
      <c r="D59" s="161"/>
      <c r="E59" s="144"/>
      <c r="F59" s="144"/>
      <c r="G59" s="162"/>
      <c r="H59" s="163"/>
      <c r="I59" s="136" t="s">
        <v>445</v>
      </c>
      <c r="J59" s="164"/>
      <c r="K59" s="149" t="s">
        <v>679</v>
      </c>
      <c r="L59" s="168" t="s">
        <v>634</v>
      </c>
      <c r="M59" s="178" t="s">
        <v>744</v>
      </c>
      <c r="N59" s="264">
        <f>コントロール!B39</f>
        <v>1</v>
      </c>
      <c r="O59" s="143" t="s">
        <v>502</v>
      </c>
      <c r="P59" s="137"/>
      <c r="Q59" s="137"/>
      <c r="R59" s="169"/>
      <c r="S59" s="173"/>
    </row>
    <row r="60" spans="1:19" ht="15" customHeight="1" x14ac:dyDescent="0.15">
      <c r="A60" s="27">
        <v>55</v>
      </c>
      <c r="B60" s="208" t="s">
        <v>374</v>
      </c>
      <c r="C60" s="152"/>
      <c r="D60" s="161"/>
      <c r="E60" s="144"/>
      <c r="F60" s="144"/>
      <c r="G60" s="162"/>
      <c r="H60" s="163"/>
      <c r="I60" s="136" t="s">
        <v>445</v>
      </c>
      <c r="J60" s="164"/>
      <c r="K60" s="149" t="s">
        <v>679</v>
      </c>
      <c r="L60" s="168" t="s">
        <v>634</v>
      </c>
      <c r="M60" s="178" t="s">
        <v>745</v>
      </c>
      <c r="N60" s="266">
        <f ca="1">コントロール!B40</f>
        <v>45901</v>
      </c>
      <c r="O60" s="143" t="s">
        <v>504</v>
      </c>
      <c r="P60" s="137"/>
      <c r="Q60" s="137"/>
      <c r="R60" s="169"/>
      <c r="S60" s="173"/>
    </row>
    <row r="61" spans="1:19" ht="15" customHeight="1" x14ac:dyDescent="0.15">
      <c r="A61" s="27">
        <v>56</v>
      </c>
      <c r="B61" s="253" t="s">
        <v>375</v>
      </c>
      <c r="C61" s="152" t="s">
        <v>508</v>
      </c>
      <c r="D61" s="155"/>
      <c r="E61" s="135"/>
      <c r="F61" s="135"/>
      <c r="G61" s="152"/>
      <c r="H61" s="164"/>
      <c r="I61" s="136"/>
      <c r="J61" s="164" t="s">
        <v>445</v>
      </c>
      <c r="K61" s="149" t="s">
        <v>678</v>
      </c>
      <c r="L61" s="168" t="s">
        <v>633</v>
      </c>
      <c r="M61" s="196" t="s">
        <v>641</v>
      </c>
      <c r="N61" s="264" t="s">
        <v>633</v>
      </c>
      <c r="O61" s="206" t="s">
        <v>683</v>
      </c>
      <c r="P61" s="198"/>
      <c r="Q61" s="198"/>
      <c r="R61" s="199"/>
      <c r="S61" s="200"/>
    </row>
    <row r="62" spans="1:19" ht="15" customHeight="1" x14ac:dyDescent="0.15">
      <c r="A62" s="27">
        <v>57</v>
      </c>
      <c r="B62" s="254"/>
      <c r="C62" s="152" t="s">
        <v>507</v>
      </c>
      <c r="D62" s="155"/>
      <c r="E62" s="135"/>
      <c r="F62" s="135"/>
      <c r="G62" s="152"/>
      <c r="H62" s="163"/>
      <c r="I62" s="136"/>
      <c r="J62" s="164" t="s">
        <v>445</v>
      </c>
      <c r="K62" s="149" t="s">
        <v>678</v>
      </c>
      <c r="L62" s="168" t="s">
        <v>633</v>
      </c>
      <c r="M62" s="196" t="s">
        <v>641</v>
      </c>
      <c r="N62" s="264" t="s">
        <v>633</v>
      </c>
      <c r="O62" s="206" t="s">
        <v>683</v>
      </c>
      <c r="P62" s="198"/>
      <c r="Q62" s="198"/>
      <c r="R62" s="199"/>
      <c r="S62" s="200"/>
    </row>
    <row r="63" spans="1:19" ht="15" customHeight="1" x14ac:dyDescent="0.15">
      <c r="A63" s="27">
        <v>58</v>
      </c>
      <c r="B63" s="208" t="s">
        <v>376</v>
      </c>
      <c r="C63" s="152"/>
      <c r="D63" s="155"/>
      <c r="E63" s="135"/>
      <c r="F63" s="135"/>
      <c r="G63" s="152"/>
      <c r="H63" s="163"/>
      <c r="I63" s="136"/>
      <c r="J63" s="164"/>
      <c r="K63" s="149" t="s">
        <v>633</v>
      </c>
      <c r="L63" s="168" t="s">
        <v>633</v>
      </c>
      <c r="M63" s="201" t="s">
        <v>633</v>
      </c>
      <c r="N63" s="264" t="s">
        <v>633</v>
      </c>
      <c r="O63" s="204" t="s">
        <v>572</v>
      </c>
      <c r="P63" s="198"/>
      <c r="Q63" s="198"/>
      <c r="R63" s="199"/>
      <c r="S63" s="200"/>
    </row>
    <row r="64" spans="1:19" ht="15" customHeight="1" x14ac:dyDescent="0.15">
      <c r="A64" s="27">
        <v>59</v>
      </c>
      <c r="B64" s="208" t="s">
        <v>377</v>
      </c>
      <c r="C64" s="152"/>
      <c r="D64" s="155"/>
      <c r="E64" s="135"/>
      <c r="F64" s="135"/>
      <c r="G64" s="152"/>
      <c r="H64" s="163"/>
      <c r="I64" s="136"/>
      <c r="J64" s="164"/>
      <c r="K64" s="149" t="s">
        <v>633</v>
      </c>
      <c r="L64" s="168" t="s">
        <v>633</v>
      </c>
      <c r="M64" s="201" t="s">
        <v>633</v>
      </c>
      <c r="N64" s="264" t="s">
        <v>633</v>
      </c>
      <c r="O64" s="204" t="s">
        <v>572</v>
      </c>
      <c r="P64" s="198"/>
      <c r="Q64" s="198"/>
      <c r="R64" s="199"/>
      <c r="S64" s="200"/>
    </row>
    <row r="65" spans="1:19" ht="15" customHeight="1" x14ac:dyDescent="0.15">
      <c r="A65" s="27">
        <v>60</v>
      </c>
      <c r="B65" s="208" t="s">
        <v>378</v>
      </c>
      <c r="C65" s="152"/>
      <c r="D65" s="155"/>
      <c r="E65" s="135"/>
      <c r="F65" s="135"/>
      <c r="G65" s="152"/>
      <c r="H65" s="163"/>
      <c r="I65" s="136"/>
      <c r="J65" s="164"/>
      <c r="K65" s="149" t="s">
        <v>633</v>
      </c>
      <c r="L65" s="168" t="s">
        <v>633</v>
      </c>
      <c r="M65" s="201" t="s">
        <v>633</v>
      </c>
      <c r="N65" s="264" t="s">
        <v>633</v>
      </c>
      <c r="O65" s="204" t="s">
        <v>572</v>
      </c>
      <c r="P65" s="198"/>
      <c r="Q65" s="198"/>
      <c r="R65" s="199"/>
      <c r="S65" s="200"/>
    </row>
    <row r="66" spans="1:19" ht="15" customHeight="1" x14ac:dyDescent="0.15">
      <c r="A66" s="27">
        <v>61</v>
      </c>
      <c r="B66" s="208" t="s">
        <v>379</v>
      </c>
      <c r="C66" s="152"/>
      <c r="D66" s="155"/>
      <c r="E66" s="135"/>
      <c r="F66" s="135"/>
      <c r="G66" s="152"/>
      <c r="H66" s="163"/>
      <c r="I66" s="136"/>
      <c r="J66" s="164"/>
      <c r="K66" s="149" t="s">
        <v>633</v>
      </c>
      <c r="L66" s="168" t="s">
        <v>633</v>
      </c>
      <c r="M66" s="201" t="s">
        <v>633</v>
      </c>
      <c r="N66" s="264" t="s">
        <v>633</v>
      </c>
      <c r="O66" s="204" t="s">
        <v>572</v>
      </c>
      <c r="P66" s="198"/>
      <c r="Q66" s="198"/>
      <c r="R66" s="199"/>
      <c r="S66" s="200"/>
    </row>
    <row r="67" spans="1:19" ht="15" customHeight="1" x14ac:dyDescent="0.15">
      <c r="A67" s="27">
        <v>62</v>
      </c>
      <c r="B67" s="208" t="s">
        <v>380</v>
      </c>
      <c r="C67" s="152"/>
      <c r="D67" s="155"/>
      <c r="E67" s="135"/>
      <c r="F67" s="135"/>
      <c r="G67" s="152"/>
      <c r="H67" s="163"/>
      <c r="I67" s="136"/>
      <c r="J67" s="164"/>
      <c r="K67" s="149" t="s">
        <v>633</v>
      </c>
      <c r="L67" s="168" t="s">
        <v>633</v>
      </c>
      <c r="M67" s="201" t="s">
        <v>633</v>
      </c>
      <c r="N67" s="264" t="s">
        <v>633</v>
      </c>
      <c r="O67" s="204" t="s">
        <v>572</v>
      </c>
      <c r="P67" s="198"/>
      <c r="Q67" s="198"/>
      <c r="R67" s="199"/>
      <c r="S67" s="200"/>
    </row>
    <row r="68" spans="1:19" ht="15" customHeight="1" x14ac:dyDescent="0.15">
      <c r="A68" s="27">
        <v>63</v>
      </c>
      <c r="B68" s="208" t="s">
        <v>382</v>
      </c>
      <c r="C68" s="152"/>
      <c r="D68" s="155" t="s">
        <v>522</v>
      </c>
      <c r="E68" s="135"/>
      <c r="F68" s="135"/>
      <c r="G68" s="152"/>
      <c r="H68" s="163"/>
      <c r="I68" s="136" t="s">
        <v>610</v>
      </c>
      <c r="J68" s="164" t="s">
        <v>681</v>
      </c>
      <c r="K68" s="149" t="s">
        <v>445</v>
      </c>
      <c r="L68" s="168" t="s">
        <v>688</v>
      </c>
      <c r="M68" s="196" t="s">
        <v>686</v>
      </c>
      <c r="N68" s="262" t="s">
        <v>687</v>
      </c>
      <c r="O68" s="197" t="s">
        <v>519</v>
      </c>
      <c r="P68" s="198"/>
      <c r="Q68" s="198"/>
      <c r="R68" s="199"/>
      <c r="S68" s="200"/>
    </row>
    <row r="69" spans="1:19" ht="15" customHeight="1" x14ac:dyDescent="0.15">
      <c r="A69" s="27">
        <v>64</v>
      </c>
      <c r="B69" s="253" t="s">
        <v>383</v>
      </c>
      <c r="C69" s="152" t="s">
        <v>384</v>
      </c>
      <c r="D69" s="155"/>
      <c r="E69" s="135"/>
      <c r="F69" s="135"/>
      <c r="G69" s="152"/>
      <c r="H69" s="163"/>
      <c r="I69" s="136"/>
      <c r="J69" s="164" t="s">
        <v>445</v>
      </c>
      <c r="K69" s="149" t="s">
        <v>445</v>
      </c>
      <c r="L69" s="168" t="s">
        <v>634</v>
      </c>
      <c r="M69" s="178" t="s">
        <v>747</v>
      </c>
      <c r="N69" s="264" t="str">
        <f>IF(コントロール!B41=TRUE,"○","--")</f>
        <v>--</v>
      </c>
      <c r="O69" s="139"/>
      <c r="P69" s="137"/>
      <c r="Q69" s="137"/>
      <c r="R69" s="169"/>
      <c r="S69" s="173" t="s">
        <v>383</v>
      </c>
    </row>
    <row r="70" spans="1:19" ht="15" customHeight="1" x14ac:dyDescent="0.15">
      <c r="A70" s="27">
        <v>65</v>
      </c>
      <c r="B70" s="255"/>
      <c r="C70" s="152" t="s">
        <v>385</v>
      </c>
      <c r="D70" s="155"/>
      <c r="E70" s="135"/>
      <c r="F70" s="135"/>
      <c r="G70" s="152"/>
      <c r="H70" s="163"/>
      <c r="I70" s="136"/>
      <c r="J70" s="164" t="s">
        <v>445</v>
      </c>
      <c r="K70" s="149" t="s">
        <v>445</v>
      </c>
      <c r="L70" s="168" t="s">
        <v>634</v>
      </c>
      <c r="M70" s="178" t="s">
        <v>748</v>
      </c>
      <c r="N70" s="264" t="str">
        <f>IF(コントロール!B42=TRUE,"○","--")</f>
        <v>--</v>
      </c>
      <c r="O70" s="139"/>
      <c r="P70" s="137"/>
      <c r="Q70" s="137"/>
      <c r="R70" s="169"/>
      <c r="S70" s="173"/>
    </row>
    <row r="71" spans="1:19" ht="15" customHeight="1" x14ac:dyDescent="0.15">
      <c r="A71" s="27">
        <v>66</v>
      </c>
      <c r="B71" s="254"/>
      <c r="C71" s="152" t="s">
        <v>386</v>
      </c>
      <c r="D71" s="155"/>
      <c r="E71" s="135"/>
      <c r="F71" s="135"/>
      <c r="G71" s="152"/>
      <c r="H71" s="163"/>
      <c r="I71" s="136"/>
      <c r="J71" s="164" t="s">
        <v>445</v>
      </c>
      <c r="K71" s="149" t="s">
        <v>445</v>
      </c>
      <c r="L71" s="168" t="s">
        <v>445</v>
      </c>
      <c r="M71" s="178" t="s">
        <v>749</v>
      </c>
      <c r="N71" s="264" t="str">
        <f>IF(コントロール!B43=TRUE,"○","--")</f>
        <v>--</v>
      </c>
      <c r="O71" s="139"/>
      <c r="P71" s="137"/>
      <c r="Q71" s="137"/>
      <c r="R71" s="169"/>
      <c r="S71" s="173"/>
    </row>
    <row r="72" spans="1:19" ht="15" customHeight="1" x14ac:dyDescent="0.15">
      <c r="A72" s="27">
        <v>67</v>
      </c>
      <c r="B72" s="208" t="s">
        <v>387</v>
      </c>
      <c r="C72" s="152"/>
      <c r="D72" s="155"/>
      <c r="E72" s="135"/>
      <c r="F72" s="135"/>
      <c r="G72" s="152"/>
      <c r="H72" s="163"/>
      <c r="I72" s="136"/>
      <c r="J72" s="164" t="s">
        <v>445</v>
      </c>
      <c r="K72" s="149" t="s">
        <v>445</v>
      </c>
      <c r="L72" s="168" t="s">
        <v>445</v>
      </c>
      <c r="M72" s="178" t="s">
        <v>750</v>
      </c>
      <c r="N72" s="264" t="str">
        <f>IF(コントロール!B44=TRUE,"○","--")</f>
        <v>--</v>
      </c>
      <c r="O72" s="139"/>
      <c r="P72" s="137"/>
      <c r="Q72" s="137"/>
      <c r="R72" s="169"/>
      <c r="S72" s="173" t="s">
        <v>381</v>
      </c>
    </row>
    <row r="73" spans="1:19" ht="15" customHeight="1" x14ac:dyDescent="0.15">
      <c r="A73" s="27">
        <v>68</v>
      </c>
      <c r="B73" s="208" t="s">
        <v>388</v>
      </c>
      <c r="C73" s="152"/>
      <c r="D73" s="155"/>
      <c r="E73" s="135"/>
      <c r="F73" s="135"/>
      <c r="G73" s="152"/>
      <c r="H73" s="163"/>
      <c r="I73" s="136"/>
      <c r="J73" s="164" t="s">
        <v>445</v>
      </c>
      <c r="K73" s="149" t="s">
        <v>445</v>
      </c>
      <c r="L73" s="168" t="s">
        <v>445</v>
      </c>
      <c r="M73" s="178" t="s">
        <v>751</v>
      </c>
      <c r="N73" s="264" t="str">
        <f>IF(コントロール!B45=TRUE,"○","--")</f>
        <v>--</v>
      </c>
      <c r="O73" s="139"/>
      <c r="P73" s="137"/>
      <c r="Q73" s="137"/>
      <c r="R73" s="169"/>
      <c r="S73" s="173" t="s">
        <v>381</v>
      </c>
    </row>
    <row r="74" spans="1:19" ht="15" customHeight="1" x14ac:dyDescent="0.15">
      <c r="A74" s="27">
        <v>69</v>
      </c>
      <c r="B74" s="208" t="s">
        <v>907</v>
      </c>
      <c r="C74" s="152"/>
      <c r="D74" s="155"/>
      <c r="E74" s="135"/>
      <c r="F74" s="135"/>
      <c r="G74" s="152"/>
      <c r="H74" s="163"/>
      <c r="I74" s="136"/>
      <c r="J74" s="164" t="s">
        <v>445</v>
      </c>
      <c r="K74" s="149" t="s">
        <v>445</v>
      </c>
      <c r="L74" s="168" t="s">
        <v>445</v>
      </c>
      <c r="M74" s="178" t="s">
        <v>752</v>
      </c>
      <c r="N74" s="264" t="str">
        <f>IF(コントロール!B46=TRUE,"○","--")</f>
        <v>--</v>
      </c>
      <c r="O74" s="139"/>
      <c r="P74" s="137"/>
      <c r="Q74" s="137"/>
      <c r="R74" s="169"/>
      <c r="S74" s="173" t="s">
        <v>381</v>
      </c>
    </row>
    <row r="75" spans="1:19" ht="15" customHeight="1" x14ac:dyDescent="0.15">
      <c r="A75" s="27">
        <v>70</v>
      </c>
      <c r="B75" s="208" t="s">
        <v>909</v>
      </c>
      <c r="C75" s="152"/>
      <c r="D75" s="156" t="s">
        <v>906</v>
      </c>
      <c r="E75" s="138"/>
      <c r="F75" s="138"/>
      <c r="G75" s="157"/>
      <c r="H75" s="164" t="s">
        <v>528</v>
      </c>
      <c r="I75" s="136"/>
      <c r="J75" s="164" t="s">
        <v>445</v>
      </c>
      <c r="K75" s="149" t="s">
        <v>445</v>
      </c>
      <c r="L75" s="168" t="s">
        <v>445</v>
      </c>
      <c r="M75" s="178" t="s">
        <v>753</v>
      </c>
      <c r="N75" s="264" t="str">
        <f>IF(コントロール!B47=TRUE,"○","--")</f>
        <v>--</v>
      </c>
      <c r="O75" s="139"/>
      <c r="P75" s="137"/>
      <c r="Q75" s="137"/>
      <c r="R75" s="169"/>
      <c r="S75" s="173" t="s">
        <v>381</v>
      </c>
    </row>
    <row r="76" spans="1:19" ht="15" customHeight="1" x14ac:dyDescent="0.15">
      <c r="A76" s="27">
        <v>71</v>
      </c>
      <c r="B76" s="208" t="s">
        <v>389</v>
      </c>
      <c r="C76" s="152"/>
      <c r="D76" s="156" t="s">
        <v>684</v>
      </c>
      <c r="E76" s="138"/>
      <c r="F76" s="138"/>
      <c r="G76" s="157"/>
      <c r="H76" s="164" t="s">
        <v>685</v>
      </c>
      <c r="I76" s="136"/>
      <c r="J76" s="164" t="s">
        <v>445</v>
      </c>
      <c r="K76" s="149" t="s">
        <v>445</v>
      </c>
      <c r="L76" s="168" t="s">
        <v>445</v>
      </c>
      <c r="M76" s="178" t="s">
        <v>754</v>
      </c>
      <c r="N76" s="264" t="str">
        <f>IF(コントロール!B48=TRUE,"○","--")</f>
        <v>--</v>
      </c>
      <c r="O76" s="139"/>
      <c r="P76" s="137"/>
      <c r="Q76" s="137"/>
      <c r="R76" s="169"/>
      <c r="S76" s="173" t="s">
        <v>381</v>
      </c>
    </row>
    <row r="77" spans="1:19" ht="15" customHeight="1" x14ac:dyDescent="0.15">
      <c r="A77" s="27">
        <v>72</v>
      </c>
      <c r="B77" s="208" t="s">
        <v>390</v>
      </c>
      <c r="C77" s="152"/>
      <c r="D77" s="155"/>
      <c r="E77" s="135"/>
      <c r="F77" s="135"/>
      <c r="G77" s="152"/>
      <c r="H77" s="163"/>
      <c r="I77" s="136"/>
      <c r="J77" s="164" t="s">
        <v>445</v>
      </c>
      <c r="K77" s="149" t="s">
        <v>445</v>
      </c>
      <c r="L77" s="168" t="s">
        <v>445</v>
      </c>
      <c r="M77" s="178" t="s">
        <v>755</v>
      </c>
      <c r="N77" s="264" t="str">
        <f>IF(コントロール!B49=TRUE,"○","--")</f>
        <v>--</v>
      </c>
      <c r="O77" s="141"/>
      <c r="P77" s="137"/>
      <c r="Q77" s="137"/>
      <c r="R77" s="169"/>
      <c r="S77" s="173"/>
    </row>
    <row r="78" spans="1:19" ht="15" customHeight="1" x14ac:dyDescent="0.15">
      <c r="A78" s="27">
        <v>73</v>
      </c>
      <c r="B78" s="208" t="s">
        <v>391</v>
      </c>
      <c r="C78" s="152"/>
      <c r="D78" s="155" t="s">
        <v>514</v>
      </c>
      <c r="E78" s="135"/>
      <c r="F78" s="135"/>
      <c r="G78" s="152"/>
      <c r="H78" s="163"/>
      <c r="I78" s="136"/>
      <c r="J78" s="164" t="s">
        <v>445</v>
      </c>
      <c r="K78" s="149" t="s">
        <v>445</v>
      </c>
      <c r="L78" s="168" t="s">
        <v>445</v>
      </c>
      <c r="M78" s="178" t="s">
        <v>756</v>
      </c>
      <c r="N78" s="264" t="str">
        <f>IF(コントロール!B50=TRUE,"○","--")</f>
        <v>--</v>
      </c>
      <c r="O78" s="139"/>
      <c r="P78" s="137"/>
      <c r="Q78" s="137"/>
      <c r="R78" s="169"/>
      <c r="S78" s="173" t="s">
        <v>381</v>
      </c>
    </row>
    <row r="79" spans="1:19" ht="15" customHeight="1" x14ac:dyDescent="0.15">
      <c r="A79" s="27">
        <v>74</v>
      </c>
      <c r="B79" s="208" t="s">
        <v>392</v>
      </c>
      <c r="C79" s="152"/>
      <c r="D79" s="155"/>
      <c r="E79" s="135"/>
      <c r="F79" s="135"/>
      <c r="G79" s="152"/>
      <c r="H79" s="163"/>
      <c r="I79" s="136"/>
      <c r="J79" s="164"/>
      <c r="K79" s="149" t="s">
        <v>633</v>
      </c>
      <c r="L79" s="168" t="s">
        <v>445</v>
      </c>
      <c r="M79" s="201" t="s">
        <v>633</v>
      </c>
      <c r="N79" s="264" t="s">
        <v>633</v>
      </c>
      <c r="O79" s="204" t="s">
        <v>572</v>
      </c>
      <c r="P79" s="198"/>
      <c r="Q79" s="198"/>
      <c r="R79" s="199"/>
      <c r="S79" s="200"/>
    </row>
    <row r="80" spans="1:19" ht="15" customHeight="1" x14ac:dyDescent="0.15">
      <c r="A80" s="27">
        <v>75</v>
      </c>
      <c r="B80" s="163" t="s">
        <v>393</v>
      </c>
      <c r="C80" s="152"/>
      <c r="D80" s="155" t="s">
        <v>515</v>
      </c>
      <c r="E80" s="135"/>
      <c r="F80" s="135"/>
      <c r="G80" s="152"/>
      <c r="H80" s="163"/>
      <c r="I80" s="136" t="s">
        <v>445</v>
      </c>
      <c r="J80" s="164"/>
      <c r="K80" s="149" t="s">
        <v>445</v>
      </c>
      <c r="L80" s="168" t="s">
        <v>445</v>
      </c>
      <c r="M80" s="178" t="s">
        <v>516</v>
      </c>
      <c r="N80" s="264" t="str">
        <f>海投申込書!I59</f>
        <v/>
      </c>
      <c r="O80" s="139"/>
      <c r="P80" s="137"/>
      <c r="Q80" s="137"/>
      <c r="R80" s="169"/>
      <c r="S80" s="173"/>
    </row>
    <row r="81" spans="1:19" ht="15" customHeight="1" x14ac:dyDescent="0.15">
      <c r="A81" s="27">
        <v>76</v>
      </c>
      <c r="B81" s="208" t="s">
        <v>394</v>
      </c>
      <c r="C81" s="152"/>
      <c r="D81" s="155"/>
      <c r="E81" s="135"/>
      <c r="F81" s="135"/>
      <c r="G81" s="152"/>
      <c r="H81" s="163"/>
      <c r="I81" s="136"/>
      <c r="J81" s="164"/>
      <c r="K81" s="149" t="s">
        <v>633</v>
      </c>
      <c r="L81" s="168" t="s">
        <v>445</v>
      </c>
      <c r="M81" s="201" t="s">
        <v>633</v>
      </c>
      <c r="N81" s="264" t="s">
        <v>633</v>
      </c>
      <c r="O81" s="204" t="s">
        <v>572</v>
      </c>
      <c r="P81" s="198"/>
      <c r="Q81" s="198"/>
      <c r="R81" s="199"/>
      <c r="S81" s="200"/>
    </row>
    <row r="82" spans="1:19" ht="15" customHeight="1" x14ac:dyDescent="0.15">
      <c r="A82" s="27">
        <v>77</v>
      </c>
      <c r="B82" s="208" t="s">
        <v>395</v>
      </c>
      <c r="C82" s="152"/>
      <c r="D82" s="155"/>
      <c r="E82" s="135"/>
      <c r="F82" s="135"/>
      <c r="G82" s="152"/>
      <c r="H82" s="163"/>
      <c r="I82" s="136"/>
      <c r="J82" s="164"/>
      <c r="K82" s="149" t="s">
        <v>633</v>
      </c>
      <c r="L82" s="168" t="s">
        <v>445</v>
      </c>
      <c r="M82" s="201" t="s">
        <v>633</v>
      </c>
      <c r="N82" s="264" t="s">
        <v>633</v>
      </c>
      <c r="O82" s="204" t="s">
        <v>572</v>
      </c>
      <c r="P82" s="198"/>
      <c r="Q82" s="198"/>
      <c r="R82" s="199"/>
      <c r="S82" s="200"/>
    </row>
    <row r="83" spans="1:19" ht="15" customHeight="1" x14ac:dyDescent="0.15">
      <c r="A83" s="27">
        <v>78</v>
      </c>
      <c r="B83" s="208" t="s">
        <v>396</v>
      </c>
      <c r="C83" s="152" t="s">
        <v>455</v>
      </c>
      <c r="D83" s="239"/>
      <c r="E83" s="240"/>
      <c r="F83" s="240"/>
      <c r="G83" s="241"/>
      <c r="H83" s="165"/>
      <c r="I83" s="136"/>
      <c r="J83" s="164" t="s">
        <v>445</v>
      </c>
      <c r="K83" s="149" t="s">
        <v>445</v>
      </c>
      <c r="L83" s="168" t="s">
        <v>445</v>
      </c>
      <c r="M83" s="196" t="s">
        <v>686</v>
      </c>
      <c r="N83" s="262" t="s">
        <v>687</v>
      </c>
      <c r="O83" s="197" t="s">
        <v>519</v>
      </c>
      <c r="P83" s="198"/>
      <c r="Q83" s="198"/>
      <c r="R83" s="199"/>
      <c r="S83" s="200"/>
    </row>
    <row r="84" spans="1:19" ht="15" customHeight="1" x14ac:dyDescent="0.15">
      <c r="A84" s="27">
        <v>79</v>
      </c>
      <c r="B84" s="208" t="s">
        <v>397</v>
      </c>
      <c r="C84" s="152"/>
      <c r="D84" s="242"/>
      <c r="E84" s="243"/>
      <c r="F84" s="243"/>
      <c r="G84" s="244"/>
      <c r="H84" s="165"/>
      <c r="I84" s="136"/>
      <c r="J84" s="164"/>
      <c r="K84" s="149" t="s">
        <v>633</v>
      </c>
      <c r="L84" s="168" t="s">
        <v>445</v>
      </c>
      <c r="M84" s="201" t="s">
        <v>633</v>
      </c>
      <c r="N84" s="264" t="s">
        <v>633</v>
      </c>
      <c r="O84" s="204" t="s">
        <v>573</v>
      </c>
      <c r="P84" s="198"/>
      <c r="Q84" s="198"/>
      <c r="R84" s="199"/>
      <c r="S84" s="200"/>
    </row>
    <row r="85" spans="1:19" ht="15" customHeight="1" x14ac:dyDescent="0.15">
      <c r="A85" s="27">
        <v>80</v>
      </c>
      <c r="B85" s="208" t="s">
        <v>398</v>
      </c>
      <c r="C85" s="152" t="s">
        <v>454</v>
      </c>
      <c r="D85" s="245"/>
      <c r="E85" s="246"/>
      <c r="F85" s="246"/>
      <c r="G85" s="247"/>
      <c r="H85" s="165"/>
      <c r="I85" s="136"/>
      <c r="J85" s="164"/>
      <c r="K85" s="149" t="s">
        <v>633</v>
      </c>
      <c r="L85" s="168" t="s">
        <v>445</v>
      </c>
      <c r="M85" s="201" t="s">
        <v>633</v>
      </c>
      <c r="N85" s="264" t="s">
        <v>633</v>
      </c>
      <c r="O85" s="204" t="s">
        <v>573</v>
      </c>
      <c r="P85" s="198"/>
      <c r="Q85" s="198"/>
      <c r="R85" s="199"/>
      <c r="S85" s="200"/>
    </row>
    <row r="86" spans="1:19" ht="15" customHeight="1" x14ac:dyDescent="0.15">
      <c r="A86" s="27">
        <v>81</v>
      </c>
      <c r="B86" s="208" t="s">
        <v>399</v>
      </c>
      <c r="C86" s="152" t="s">
        <v>400</v>
      </c>
      <c r="D86" s="155"/>
      <c r="E86" s="135"/>
      <c r="F86" s="135"/>
      <c r="G86" s="152"/>
      <c r="H86" s="163"/>
      <c r="I86" s="136"/>
      <c r="J86" s="164" t="s">
        <v>445</v>
      </c>
      <c r="K86" s="149" t="s">
        <v>445</v>
      </c>
      <c r="L86" s="168" t="s">
        <v>445</v>
      </c>
      <c r="M86" s="178" t="s">
        <v>523</v>
      </c>
      <c r="N86" s="264" t="str">
        <f>IF(コントロール!D19=TRUE,"--","○")</f>
        <v>○</v>
      </c>
      <c r="O86" s="139"/>
      <c r="P86" s="137"/>
      <c r="Q86" s="137"/>
      <c r="R86" s="169"/>
      <c r="S86" s="173"/>
    </row>
    <row r="87" spans="1:19" ht="15" customHeight="1" x14ac:dyDescent="0.15">
      <c r="A87" s="27">
        <v>82</v>
      </c>
      <c r="B87" s="208" t="s">
        <v>401</v>
      </c>
      <c r="C87" s="152"/>
      <c r="D87" s="155" t="s">
        <v>402</v>
      </c>
      <c r="E87" s="135"/>
      <c r="F87" s="135"/>
      <c r="G87" s="152"/>
      <c r="H87" s="163"/>
      <c r="I87" s="136"/>
      <c r="J87" s="164" t="s">
        <v>445</v>
      </c>
      <c r="K87" s="149" t="s">
        <v>445</v>
      </c>
      <c r="L87" s="168" t="s">
        <v>445</v>
      </c>
      <c r="M87" s="178" t="s">
        <v>802</v>
      </c>
      <c r="N87" s="267">
        <f>IF(N86="○",海投申込書!L68,"--")</f>
        <v>0</v>
      </c>
      <c r="O87" s="139"/>
      <c r="P87" s="137"/>
      <c r="Q87" s="137"/>
      <c r="R87" s="169"/>
      <c r="S87" s="173"/>
    </row>
    <row r="88" spans="1:19" ht="15" customHeight="1" x14ac:dyDescent="0.15">
      <c r="A88" s="27">
        <v>83</v>
      </c>
      <c r="B88" s="208" t="s">
        <v>403</v>
      </c>
      <c r="C88" s="152"/>
      <c r="D88" s="155" t="s">
        <v>531</v>
      </c>
      <c r="E88" s="135"/>
      <c r="F88" s="135"/>
      <c r="G88" s="152"/>
      <c r="H88" s="163"/>
      <c r="I88" s="136"/>
      <c r="J88" s="164" t="s">
        <v>445</v>
      </c>
      <c r="K88" s="149" t="s">
        <v>445</v>
      </c>
      <c r="L88" s="168" t="s">
        <v>445</v>
      </c>
      <c r="M88" s="178" t="s">
        <v>928</v>
      </c>
      <c r="N88" s="270" t="e">
        <f>IF(コントロール!D19=TRUE,"--",IF(コントロール!B52=TRUE,海投申込書!T67,ROUNDDOWN((海投申込書!N67*海投申込書!R69)/海投申込書!I59,4)))</f>
        <v>#VALUE!</v>
      </c>
      <c r="O88" s="139"/>
      <c r="P88" s="137"/>
      <c r="Q88" s="137"/>
      <c r="R88" s="169"/>
      <c r="S88" s="173"/>
    </row>
    <row r="89" spans="1:19" ht="15" customHeight="1" x14ac:dyDescent="0.15">
      <c r="A89" s="27">
        <v>84</v>
      </c>
      <c r="B89" s="208" t="s">
        <v>404</v>
      </c>
      <c r="C89" s="152"/>
      <c r="D89" s="155" t="s">
        <v>540</v>
      </c>
      <c r="E89" s="135"/>
      <c r="F89" s="135"/>
      <c r="G89" s="152"/>
      <c r="H89" s="163"/>
      <c r="I89" s="136"/>
      <c r="J89" s="164" t="s">
        <v>445</v>
      </c>
      <c r="K89" s="149" t="s">
        <v>445</v>
      </c>
      <c r="L89" s="168" t="s">
        <v>445</v>
      </c>
      <c r="M89" s="178" t="s">
        <v>803</v>
      </c>
      <c r="N89" s="264" t="str">
        <f>+N53</f>
        <v>USD</v>
      </c>
      <c r="O89" s="139" t="s">
        <v>639</v>
      </c>
      <c r="P89" s="137"/>
      <c r="Q89" s="137"/>
      <c r="R89" s="169"/>
      <c r="S89" s="173"/>
    </row>
    <row r="90" spans="1:19" ht="15" customHeight="1" x14ac:dyDescent="0.15">
      <c r="A90" s="27">
        <v>85</v>
      </c>
      <c r="B90" s="208" t="s">
        <v>405</v>
      </c>
      <c r="C90" s="152"/>
      <c r="D90" s="155" t="s">
        <v>541</v>
      </c>
      <c r="E90" s="135"/>
      <c r="F90" s="135"/>
      <c r="G90" s="152"/>
      <c r="H90" s="163"/>
      <c r="I90" s="136"/>
      <c r="J90" s="164" t="s">
        <v>445</v>
      </c>
      <c r="K90" s="149" t="s">
        <v>445</v>
      </c>
      <c r="L90" s="168" t="s">
        <v>445</v>
      </c>
      <c r="M90" s="178" t="s">
        <v>804</v>
      </c>
      <c r="N90" s="264" t="str">
        <f>N55</f>
        <v/>
      </c>
      <c r="O90" s="139" t="s">
        <v>638</v>
      </c>
      <c r="P90" s="137"/>
      <c r="Q90" s="137"/>
      <c r="R90" s="169"/>
      <c r="S90" s="173" t="s">
        <v>406</v>
      </c>
    </row>
    <row r="91" spans="1:19" ht="15" customHeight="1" x14ac:dyDescent="0.15">
      <c r="A91" s="27">
        <v>86</v>
      </c>
      <c r="B91" s="208" t="s">
        <v>407</v>
      </c>
      <c r="C91" s="152" t="s">
        <v>536</v>
      </c>
      <c r="D91" s="155"/>
      <c r="E91" s="135"/>
      <c r="F91" s="135"/>
      <c r="G91" s="152"/>
      <c r="H91" s="163"/>
      <c r="I91" s="136"/>
      <c r="J91" s="164" t="s">
        <v>445</v>
      </c>
      <c r="K91" s="149" t="s">
        <v>445</v>
      </c>
      <c r="L91" s="168" t="s">
        <v>445</v>
      </c>
      <c r="M91" s="178" t="s">
        <v>537</v>
      </c>
      <c r="N91" s="268">
        <f>海投申込書!G66</f>
        <v>0</v>
      </c>
      <c r="O91" s="139"/>
      <c r="P91" s="137"/>
      <c r="Q91" s="137"/>
      <c r="R91" s="169"/>
      <c r="S91" s="173" t="s">
        <v>407</v>
      </c>
    </row>
    <row r="92" spans="1:19" ht="15" customHeight="1" x14ac:dyDescent="0.15">
      <c r="A92" s="27">
        <v>87</v>
      </c>
      <c r="B92" s="208" t="s">
        <v>408</v>
      </c>
      <c r="C92" s="152"/>
      <c r="D92" s="155" t="s">
        <v>691</v>
      </c>
      <c r="E92" s="135"/>
      <c r="F92" s="135"/>
      <c r="G92" s="152"/>
      <c r="H92" s="163"/>
      <c r="I92" s="136"/>
      <c r="J92" s="164" t="s">
        <v>445</v>
      </c>
      <c r="K92" s="149" t="s">
        <v>445</v>
      </c>
      <c r="L92" s="168" t="s">
        <v>445</v>
      </c>
      <c r="M92" s="196" t="s">
        <v>686</v>
      </c>
      <c r="N92" s="262" t="s">
        <v>687</v>
      </c>
      <c r="O92" s="197" t="s">
        <v>519</v>
      </c>
      <c r="P92" s="198"/>
      <c r="Q92" s="198"/>
      <c r="R92" s="199"/>
      <c r="S92" s="200" t="s">
        <v>408</v>
      </c>
    </row>
    <row r="93" spans="1:19" ht="15" customHeight="1" x14ac:dyDescent="0.15">
      <c r="A93" s="27">
        <v>88</v>
      </c>
      <c r="B93" s="253" t="s">
        <v>25</v>
      </c>
      <c r="C93" s="152" t="s">
        <v>788</v>
      </c>
      <c r="D93" s="155"/>
      <c r="E93" s="135"/>
      <c r="F93" s="135"/>
      <c r="G93" s="152"/>
      <c r="H93" s="163"/>
      <c r="I93" s="136" t="s">
        <v>445</v>
      </c>
      <c r="J93" s="164"/>
      <c r="K93" s="149" t="s">
        <v>445</v>
      </c>
      <c r="L93" s="168" t="s">
        <v>445</v>
      </c>
      <c r="M93" s="178" t="s">
        <v>746</v>
      </c>
      <c r="N93" s="269">
        <f ca="1">コントロール!B30</f>
        <v>45901</v>
      </c>
      <c r="O93" s="141" t="s">
        <v>538</v>
      </c>
      <c r="P93" s="137"/>
      <c r="Q93" s="137"/>
      <c r="R93" s="169"/>
      <c r="S93" s="173" t="s">
        <v>25</v>
      </c>
    </row>
    <row r="94" spans="1:19" ht="15" customHeight="1" x14ac:dyDescent="0.15">
      <c r="A94" s="27">
        <v>89</v>
      </c>
      <c r="B94" s="255"/>
      <c r="C94" s="152" t="s">
        <v>550</v>
      </c>
      <c r="D94" s="155"/>
      <c r="E94" s="135"/>
      <c r="F94" s="135"/>
      <c r="G94" s="152"/>
      <c r="H94" s="163"/>
      <c r="I94" s="136" t="s">
        <v>445</v>
      </c>
      <c r="J94" s="164"/>
      <c r="K94" s="149" t="s">
        <v>445</v>
      </c>
      <c r="L94" s="168" t="s">
        <v>445</v>
      </c>
      <c r="M94" s="178" t="s">
        <v>757</v>
      </c>
      <c r="N94" s="269">
        <f ca="1">IF(コントロール!B54=FALSE,コントロール!B31,"要確認")</f>
        <v>45900</v>
      </c>
      <c r="O94" s="141" t="s">
        <v>551</v>
      </c>
      <c r="P94" s="137"/>
      <c r="Q94" s="137"/>
      <c r="R94" s="169"/>
      <c r="S94" s="173"/>
    </row>
    <row r="95" spans="1:19" ht="15" customHeight="1" x14ac:dyDescent="0.15">
      <c r="A95" s="27">
        <v>90</v>
      </c>
      <c r="B95" s="254"/>
      <c r="C95" s="152" t="s">
        <v>409</v>
      </c>
      <c r="D95" s="155"/>
      <c r="E95" s="135"/>
      <c r="F95" s="135"/>
      <c r="G95" s="152"/>
      <c r="H95" s="163"/>
      <c r="I95" s="136" t="s">
        <v>445</v>
      </c>
      <c r="J95" s="164"/>
      <c r="K95" s="149" t="s">
        <v>445</v>
      </c>
      <c r="L95" s="168" t="s">
        <v>445</v>
      </c>
      <c r="M95" s="178" t="s">
        <v>539</v>
      </c>
      <c r="N95" s="264">
        <f>海投申込書!C65</f>
        <v>0</v>
      </c>
      <c r="O95" s="139"/>
      <c r="P95" s="137"/>
      <c r="Q95" s="137"/>
      <c r="R95" s="169"/>
      <c r="S95" s="173"/>
    </row>
    <row r="96" spans="1:19" ht="15" customHeight="1" x14ac:dyDescent="0.15">
      <c r="A96" s="27">
        <v>91</v>
      </c>
      <c r="B96" s="208" t="s">
        <v>410</v>
      </c>
      <c r="C96" s="152"/>
      <c r="D96" s="155" t="s">
        <v>542</v>
      </c>
      <c r="E96" s="135"/>
      <c r="F96" s="135"/>
      <c r="G96" s="152"/>
      <c r="H96" s="163"/>
      <c r="I96" s="136"/>
      <c r="J96" s="164"/>
      <c r="K96" s="149" t="s">
        <v>633</v>
      </c>
      <c r="L96" s="168" t="s">
        <v>445</v>
      </c>
      <c r="M96" s="201" t="s">
        <v>633</v>
      </c>
      <c r="N96" s="264" t="s">
        <v>633</v>
      </c>
      <c r="O96" s="204" t="s">
        <v>572</v>
      </c>
      <c r="P96" s="198"/>
      <c r="Q96" s="198"/>
      <c r="R96" s="199"/>
      <c r="S96" s="200"/>
    </row>
    <row r="97" spans="1:19" ht="15" customHeight="1" x14ac:dyDescent="0.15">
      <c r="A97" s="27">
        <v>92</v>
      </c>
      <c r="B97" s="208" t="s">
        <v>411</v>
      </c>
      <c r="C97" s="152"/>
      <c r="D97" s="155" t="s">
        <v>692</v>
      </c>
      <c r="E97" s="135"/>
      <c r="F97" s="135"/>
      <c r="G97" s="152"/>
      <c r="H97" s="163"/>
      <c r="I97" s="136"/>
      <c r="J97" s="164" t="s">
        <v>561</v>
      </c>
      <c r="K97" s="149" t="s">
        <v>689</v>
      </c>
      <c r="L97" s="168" t="s">
        <v>445</v>
      </c>
      <c r="M97" s="178" t="s">
        <v>758</v>
      </c>
      <c r="N97" s="262" t="str">
        <f>IF(コントロール!B55=TRUE,コントロール!B56,"--")</f>
        <v>--</v>
      </c>
      <c r="O97" s="141" t="s">
        <v>693</v>
      </c>
      <c r="P97" s="137"/>
      <c r="Q97" s="137"/>
      <c r="R97" s="169"/>
      <c r="S97" s="173"/>
    </row>
    <row r="98" spans="1:19" ht="15" customHeight="1" x14ac:dyDescent="0.15">
      <c r="A98" s="27">
        <v>93</v>
      </c>
      <c r="B98" s="208" t="s">
        <v>412</v>
      </c>
      <c r="C98" s="152"/>
      <c r="D98" s="155" t="s">
        <v>545</v>
      </c>
      <c r="E98" s="135"/>
      <c r="F98" s="135"/>
      <c r="G98" s="152"/>
      <c r="H98" s="163"/>
      <c r="I98" s="136" t="s">
        <v>445</v>
      </c>
      <c r="J98" s="164"/>
      <c r="K98" s="149" t="s">
        <v>445</v>
      </c>
      <c r="L98" s="168" t="s">
        <v>445</v>
      </c>
      <c r="M98" s="196" t="s">
        <v>686</v>
      </c>
      <c r="N98" s="262" t="s">
        <v>687</v>
      </c>
      <c r="O98" s="197" t="s">
        <v>519</v>
      </c>
      <c r="P98" s="198"/>
      <c r="Q98" s="198"/>
      <c r="R98" s="199"/>
      <c r="S98" s="200"/>
    </row>
    <row r="99" spans="1:19" ht="15" customHeight="1" x14ac:dyDescent="0.15">
      <c r="A99" s="27">
        <v>94</v>
      </c>
      <c r="B99" s="208" t="s">
        <v>413</v>
      </c>
      <c r="C99" s="152"/>
      <c r="D99" s="155" t="s">
        <v>546</v>
      </c>
      <c r="E99" s="135"/>
      <c r="F99" s="135"/>
      <c r="G99" s="152"/>
      <c r="H99" s="163"/>
      <c r="I99" s="136" t="s">
        <v>445</v>
      </c>
      <c r="J99" s="164"/>
      <c r="K99" s="149" t="s">
        <v>445</v>
      </c>
      <c r="L99" s="168" t="s">
        <v>445</v>
      </c>
      <c r="M99" s="178" t="s">
        <v>739</v>
      </c>
      <c r="N99" s="269">
        <f ca="1">IF(コントロール!B28=2,コントロール!B30,"要確認")</f>
        <v>45901</v>
      </c>
      <c r="O99" s="141" t="s">
        <v>547</v>
      </c>
      <c r="P99" s="137"/>
      <c r="Q99" s="137"/>
      <c r="R99" s="169"/>
      <c r="S99" s="173"/>
    </row>
    <row r="100" spans="1:19" ht="15" customHeight="1" x14ac:dyDescent="0.15">
      <c r="A100" s="27">
        <v>95</v>
      </c>
      <c r="B100" s="163" t="s">
        <v>414</v>
      </c>
      <c r="C100" s="152" t="s">
        <v>548</v>
      </c>
      <c r="D100" s="155" t="s">
        <v>552</v>
      </c>
      <c r="E100" s="135"/>
      <c r="F100" s="135"/>
      <c r="G100" s="152"/>
      <c r="H100" s="163"/>
      <c r="I100" s="136"/>
      <c r="J100" s="164" t="s">
        <v>445</v>
      </c>
      <c r="K100" s="149" t="s">
        <v>445</v>
      </c>
      <c r="L100" s="168" t="s">
        <v>445</v>
      </c>
      <c r="M100" s="337" t="s">
        <v>856</v>
      </c>
      <c r="N100" s="269">
        <f ca="1">N93</f>
        <v>45901</v>
      </c>
      <c r="O100" s="141"/>
      <c r="P100" s="137"/>
      <c r="Q100" s="137"/>
      <c r="R100" s="169"/>
      <c r="S100" s="173" t="s">
        <v>25</v>
      </c>
    </row>
    <row r="101" spans="1:19" ht="15" customHeight="1" x14ac:dyDescent="0.15">
      <c r="A101" s="27">
        <v>96</v>
      </c>
      <c r="B101" s="163"/>
      <c r="C101" s="152" t="s">
        <v>549</v>
      </c>
      <c r="D101" s="155" t="s">
        <v>552</v>
      </c>
      <c r="E101" s="135"/>
      <c r="F101" s="135"/>
      <c r="G101" s="152"/>
      <c r="H101" s="163"/>
      <c r="I101" s="136"/>
      <c r="J101" s="164" t="s">
        <v>445</v>
      </c>
      <c r="K101" s="149" t="s">
        <v>445</v>
      </c>
      <c r="L101" s="168" t="s">
        <v>445</v>
      </c>
      <c r="M101" s="337" t="s">
        <v>805</v>
      </c>
      <c r="N101" s="269">
        <f ca="1">N94</f>
        <v>45900</v>
      </c>
      <c r="O101" s="141"/>
      <c r="P101" s="137"/>
      <c r="Q101" s="137"/>
      <c r="R101" s="169"/>
      <c r="S101" s="173"/>
    </row>
    <row r="102" spans="1:19" ht="15" customHeight="1" x14ac:dyDescent="0.15">
      <c r="A102" s="27">
        <v>97</v>
      </c>
      <c r="B102" s="208" t="s">
        <v>415</v>
      </c>
      <c r="C102" s="152"/>
      <c r="D102" s="155"/>
      <c r="E102" s="135"/>
      <c r="F102" s="135"/>
      <c r="G102" s="152"/>
      <c r="H102" s="163"/>
      <c r="I102" s="136"/>
      <c r="J102" s="164"/>
      <c r="K102" s="149" t="s">
        <v>633</v>
      </c>
      <c r="L102" s="168" t="s">
        <v>445</v>
      </c>
      <c r="M102" s="201" t="s">
        <v>633</v>
      </c>
      <c r="N102" s="264" t="s">
        <v>633</v>
      </c>
      <c r="O102" s="204" t="s">
        <v>572</v>
      </c>
      <c r="P102" s="198"/>
      <c r="Q102" s="198"/>
      <c r="R102" s="199"/>
      <c r="S102" s="200"/>
    </row>
    <row r="103" spans="1:19" ht="15" customHeight="1" x14ac:dyDescent="0.15">
      <c r="A103" s="27">
        <v>98</v>
      </c>
      <c r="B103" s="208" t="s">
        <v>416</v>
      </c>
      <c r="C103" s="152"/>
      <c r="D103" s="155"/>
      <c r="E103" s="135"/>
      <c r="F103" s="135"/>
      <c r="G103" s="152"/>
      <c r="H103" s="163"/>
      <c r="I103" s="136"/>
      <c r="J103" s="164"/>
      <c r="K103" s="149" t="s">
        <v>633</v>
      </c>
      <c r="L103" s="168" t="s">
        <v>445</v>
      </c>
      <c r="M103" s="201" t="s">
        <v>633</v>
      </c>
      <c r="N103" s="264" t="s">
        <v>633</v>
      </c>
      <c r="O103" s="204" t="s">
        <v>572</v>
      </c>
      <c r="P103" s="198"/>
      <c r="Q103" s="198"/>
      <c r="R103" s="199"/>
      <c r="S103" s="200"/>
    </row>
    <row r="104" spans="1:19" ht="15" customHeight="1" x14ac:dyDescent="0.15">
      <c r="A104" s="27">
        <v>99</v>
      </c>
      <c r="B104" s="208" t="s">
        <v>417</v>
      </c>
      <c r="C104" s="152"/>
      <c r="D104" s="155"/>
      <c r="E104" s="135"/>
      <c r="F104" s="135"/>
      <c r="G104" s="152"/>
      <c r="H104" s="163"/>
      <c r="I104" s="136"/>
      <c r="J104" s="164"/>
      <c r="K104" s="149" t="s">
        <v>633</v>
      </c>
      <c r="L104" s="168" t="s">
        <v>445</v>
      </c>
      <c r="M104" s="201" t="s">
        <v>633</v>
      </c>
      <c r="N104" s="264" t="s">
        <v>633</v>
      </c>
      <c r="O104" s="204" t="s">
        <v>572</v>
      </c>
      <c r="P104" s="198"/>
      <c r="Q104" s="198"/>
      <c r="R104" s="199"/>
      <c r="S104" s="200"/>
    </row>
    <row r="105" spans="1:19" ht="15" customHeight="1" x14ac:dyDescent="0.15">
      <c r="A105" s="27">
        <v>100</v>
      </c>
      <c r="B105" s="253" t="s">
        <v>418</v>
      </c>
      <c r="C105" s="152" t="s">
        <v>555</v>
      </c>
      <c r="D105" s="155" t="s">
        <v>554</v>
      </c>
      <c r="E105" s="135"/>
      <c r="F105" s="135"/>
      <c r="G105" s="152"/>
      <c r="H105" s="163"/>
      <c r="I105" s="136"/>
      <c r="J105" s="164" t="s">
        <v>445</v>
      </c>
      <c r="K105" s="149" t="s">
        <v>445</v>
      </c>
      <c r="L105" s="168" t="s">
        <v>445</v>
      </c>
      <c r="M105" s="178" t="s">
        <v>562</v>
      </c>
      <c r="N105" s="264">
        <f>海投申込書!M33</f>
        <v>0</v>
      </c>
      <c r="O105" s="139"/>
      <c r="P105" s="137"/>
      <c r="Q105" s="137"/>
      <c r="R105" s="169"/>
      <c r="S105" s="173" t="s">
        <v>419</v>
      </c>
    </row>
    <row r="106" spans="1:19" ht="15" customHeight="1" x14ac:dyDescent="0.15">
      <c r="A106" s="27">
        <v>101</v>
      </c>
      <c r="B106" s="255"/>
      <c r="C106" s="152" t="s">
        <v>556</v>
      </c>
      <c r="D106" s="155"/>
      <c r="E106" s="135"/>
      <c r="F106" s="135"/>
      <c r="G106" s="152"/>
      <c r="H106" s="163"/>
      <c r="I106" s="136"/>
      <c r="J106" s="164" t="s">
        <v>445</v>
      </c>
      <c r="K106" s="149" t="s">
        <v>445</v>
      </c>
      <c r="L106" s="168" t="s">
        <v>445</v>
      </c>
      <c r="M106" s="178" t="s">
        <v>563</v>
      </c>
      <c r="N106" s="264">
        <f>海投申込書!M34</f>
        <v>0</v>
      </c>
      <c r="O106" s="139"/>
      <c r="P106" s="137"/>
      <c r="Q106" s="137"/>
      <c r="R106" s="169"/>
      <c r="S106" s="173"/>
    </row>
    <row r="107" spans="1:19" ht="15" customHeight="1" x14ac:dyDescent="0.15">
      <c r="A107" s="27">
        <v>102</v>
      </c>
      <c r="B107" s="255"/>
      <c r="C107" s="152" t="s">
        <v>557</v>
      </c>
      <c r="D107" s="155"/>
      <c r="E107" s="135"/>
      <c r="F107" s="135"/>
      <c r="G107" s="152"/>
      <c r="H107" s="163"/>
      <c r="I107" s="136"/>
      <c r="J107" s="164" t="s">
        <v>445</v>
      </c>
      <c r="K107" s="149" t="s">
        <v>445</v>
      </c>
      <c r="L107" s="168" t="s">
        <v>445</v>
      </c>
      <c r="M107" s="178" t="s">
        <v>564</v>
      </c>
      <c r="N107" s="264">
        <f>海投申込書!M35</f>
        <v>0</v>
      </c>
      <c r="O107" s="139"/>
      <c r="P107" s="137"/>
      <c r="Q107" s="137"/>
      <c r="R107" s="169"/>
      <c r="S107" s="173"/>
    </row>
    <row r="108" spans="1:19" ht="15" customHeight="1" x14ac:dyDescent="0.15">
      <c r="A108" s="27">
        <v>103</v>
      </c>
      <c r="B108" s="254"/>
      <c r="C108" s="152" t="s">
        <v>558</v>
      </c>
      <c r="D108" s="155"/>
      <c r="E108" s="135"/>
      <c r="F108" s="135"/>
      <c r="G108" s="152"/>
      <c r="H108" s="163"/>
      <c r="I108" s="136"/>
      <c r="J108" s="164" t="s">
        <v>445</v>
      </c>
      <c r="K108" s="149" t="s">
        <v>445</v>
      </c>
      <c r="L108" s="168" t="s">
        <v>445</v>
      </c>
      <c r="M108" s="178" t="s">
        <v>565</v>
      </c>
      <c r="N108" s="264">
        <f>海投申込書!M36</f>
        <v>0</v>
      </c>
      <c r="O108" s="139"/>
      <c r="P108" s="137"/>
      <c r="Q108" s="137"/>
      <c r="R108" s="169"/>
      <c r="S108" s="173"/>
    </row>
    <row r="109" spans="1:19" ht="15" customHeight="1" x14ac:dyDescent="0.15">
      <c r="A109" s="27">
        <v>104</v>
      </c>
      <c r="B109" s="208" t="s">
        <v>420</v>
      </c>
      <c r="C109" s="152"/>
      <c r="D109" s="155"/>
      <c r="E109" s="135"/>
      <c r="F109" s="135"/>
      <c r="G109" s="152"/>
      <c r="H109" s="163"/>
      <c r="I109" s="136"/>
      <c r="J109" s="164" t="s">
        <v>445</v>
      </c>
      <c r="K109" s="149" t="s">
        <v>445</v>
      </c>
      <c r="L109" s="168" t="s">
        <v>445</v>
      </c>
      <c r="M109" s="178" t="s">
        <v>568</v>
      </c>
      <c r="N109" s="264">
        <f>海投申込書!D32</f>
        <v>0</v>
      </c>
      <c r="O109" s="139" t="s">
        <v>569</v>
      </c>
      <c r="P109" s="137"/>
      <c r="Q109" s="137"/>
      <c r="R109" s="169"/>
      <c r="S109" s="173" t="s">
        <v>3</v>
      </c>
    </row>
    <row r="110" spans="1:19" ht="15" customHeight="1" x14ac:dyDescent="0.15">
      <c r="A110" s="27">
        <v>105</v>
      </c>
      <c r="B110" s="208" t="s">
        <v>421</v>
      </c>
      <c r="C110" s="152"/>
      <c r="D110" s="155"/>
      <c r="E110" s="135"/>
      <c r="F110" s="135"/>
      <c r="G110" s="152"/>
      <c r="H110" s="163"/>
      <c r="I110" s="136"/>
      <c r="J110" s="164"/>
      <c r="K110" s="149" t="s">
        <v>633</v>
      </c>
      <c r="L110" s="168" t="s">
        <v>445</v>
      </c>
      <c r="M110" s="201" t="s">
        <v>633</v>
      </c>
      <c r="N110" s="264" t="s">
        <v>633</v>
      </c>
      <c r="O110" s="204" t="s">
        <v>570</v>
      </c>
      <c r="P110" s="198"/>
      <c r="Q110" s="198"/>
      <c r="R110" s="199"/>
      <c r="S110" s="200"/>
    </row>
    <row r="111" spans="1:19" ht="15" customHeight="1" x14ac:dyDescent="0.15">
      <c r="A111" s="27">
        <v>106</v>
      </c>
      <c r="B111" s="181" t="s">
        <v>422</v>
      </c>
      <c r="C111" s="152"/>
      <c r="D111" s="155"/>
      <c r="E111" s="135"/>
      <c r="F111" s="135"/>
      <c r="G111" s="152"/>
      <c r="H111" s="163"/>
      <c r="I111" s="136"/>
      <c r="J111" s="164"/>
      <c r="K111" s="149" t="s">
        <v>633</v>
      </c>
      <c r="L111" s="168" t="s">
        <v>445</v>
      </c>
      <c r="M111" s="201" t="s">
        <v>633</v>
      </c>
      <c r="N111" s="264" t="s">
        <v>633</v>
      </c>
      <c r="O111" s="204" t="s">
        <v>573</v>
      </c>
      <c r="P111" s="198"/>
      <c r="Q111" s="198"/>
      <c r="R111" s="199"/>
      <c r="S111" s="200"/>
    </row>
    <row r="112" spans="1:19" ht="15" customHeight="1" x14ac:dyDescent="0.15">
      <c r="A112" s="27">
        <v>107</v>
      </c>
      <c r="B112" s="208" t="s">
        <v>423</v>
      </c>
      <c r="C112" s="152" t="s">
        <v>576</v>
      </c>
      <c r="D112" s="155"/>
      <c r="E112" s="135"/>
      <c r="F112" s="135"/>
      <c r="G112" s="152"/>
      <c r="H112" s="163"/>
      <c r="I112" s="136"/>
      <c r="J112" s="164" t="s">
        <v>445</v>
      </c>
      <c r="K112" s="149" t="s">
        <v>445</v>
      </c>
      <c r="L112" s="168" t="s">
        <v>445</v>
      </c>
      <c r="M112" s="178" t="s">
        <v>759</v>
      </c>
      <c r="N112" s="264" t="str">
        <f>IF(AND(コントロール!B28=1,コントロール!B53=FALSE,海投申込書!J26=FALSE),"新規",IF(AND(コントロール!B28=1,コントロール!B53=FALSE,海投申込書!J26=TRUE),CONCATENATE("新規","、","更改前証番",海投申込書!R25),IF(AND(コントロール!B28=1,コントロール!B53=TRUE),"増資",CONCATENATE("期間満了","、","更新前証番",海投申込書!R25))))</f>
        <v>期間満了、更新前証番00-0000-000000</v>
      </c>
      <c r="O112" s="139" t="s">
        <v>712</v>
      </c>
      <c r="P112" s="137"/>
      <c r="Q112" s="137"/>
      <c r="R112" s="169"/>
      <c r="S112" s="173"/>
    </row>
    <row r="113" spans="1:19" ht="15" customHeight="1" x14ac:dyDescent="0.15">
      <c r="A113" s="27">
        <v>108</v>
      </c>
      <c r="B113" s="208" t="s">
        <v>424</v>
      </c>
      <c r="C113" s="152"/>
      <c r="D113" s="155"/>
      <c r="E113" s="135"/>
      <c r="F113" s="135"/>
      <c r="G113" s="152"/>
      <c r="H113" s="163"/>
      <c r="I113" s="136"/>
      <c r="J113" s="164"/>
      <c r="K113" s="149" t="s">
        <v>633</v>
      </c>
      <c r="L113" s="168" t="s">
        <v>445</v>
      </c>
      <c r="M113" s="201" t="s">
        <v>633</v>
      </c>
      <c r="N113" s="264" t="s">
        <v>633</v>
      </c>
      <c r="O113" s="204" t="s">
        <v>572</v>
      </c>
      <c r="P113" s="198"/>
      <c r="Q113" s="198"/>
      <c r="R113" s="199"/>
      <c r="S113" s="200"/>
    </row>
    <row r="114" spans="1:19" ht="15" customHeight="1" x14ac:dyDescent="0.15">
      <c r="A114" s="27">
        <v>109</v>
      </c>
      <c r="B114" s="208" t="s">
        <v>425</v>
      </c>
      <c r="C114" s="152"/>
      <c r="D114" s="155"/>
      <c r="E114" s="135"/>
      <c r="F114" s="135"/>
      <c r="G114" s="152"/>
      <c r="H114" s="163"/>
      <c r="I114" s="136"/>
      <c r="J114" s="164"/>
      <c r="K114" s="149" t="s">
        <v>633</v>
      </c>
      <c r="L114" s="168" t="s">
        <v>445</v>
      </c>
      <c r="M114" s="201" t="s">
        <v>633</v>
      </c>
      <c r="N114" s="264" t="s">
        <v>633</v>
      </c>
      <c r="O114" s="204" t="s">
        <v>572</v>
      </c>
      <c r="P114" s="198"/>
      <c r="Q114" s="198"/>
      <c r="R114" s="199"/>
      <c r="S114" s="200"/>
    </row>
    <row r="115" spans="1:19" ht="15" customHeight="1" x14ac:dyDescent="0.15">
      <c r="A115" s="27">
        <v>110</v>
      </c>
      <c r="B115" s="208" t="s">
        <v>426</v>
      </c>
      <c r="C115" s="152"/>
      <c r="D115" s="155"/>
      <c r="E115" s="135"/>
      <c r="F115" s="135"/>
      <c r="G115" s="152"/>
      <c r="H115" s="163"/>
      <c r="I115" s="136"/>
      <c r="J115" s="164"/>
      <c r="K115" s="149" t="s">
        <v>633</v>
      </c>
      <c r="L115" s="168" t="s">
        <v>445</v>
      </c>
      <c r="M115" s="201" t="s">
        <v>633</v>
      </c>
      <c r="N115" s="264" t="s">
        <v>633</v>
      </c>
      <c r="O115" s="204" t="s">
        <v>572</v>
      </c>
      <c r="P115" s="198"/>
      <c r="Q115" s="198"/>
      <c r="R115" s="199"/>
      <c r="S115" s="200"/>
    </row>
    <row r="116" spans="1:19" ht="15" customHeight="1" x14ac:dyDescent="0.15">
      <c r="A116" s="27">
        <v>111</v>
      </c>
      <c r="B116" s="208" t="s">
        <v>427</v>
      </c>
      <c r="C116" s="152"/>
      <c r="D116" s="155"/>
      <c r="E116" s="135"/>
      <c r="F116" s="135"/>
      <c r="G116" s="152"/>
      <c r="H116" s="163"/>
      <c r="I116" s="136"/>
      <c r="J116" s="164"/>
      <c r="K116" s="149" t="s">
        <v>633</v>
      </c>
      <c r="L116" s="168" t="s">
        <v>445</v>
      </c>
      <c r="M116" s="201" t="s">
        <v>633</v>
      </c>
      <c r="N116" s="264" t="s">
        <v>633</v>
      </c>
      <c r="O116" s="204" t="s">
        <v>572</v>
      </c>
      <c r="P116" s="198"/>
      <c r="Q116" s="198"/>
      <c r="R116" s="199"/>
      <c r="S116" s="200"/>
    </row>
    <row r="117" spans="1:19" ht="15" customHeight="1" x14ac:dyDescent="0.15">
      <c r="A117" s="27">
        <v>112</v>
      </c>
      <c r="B117" s="208" t="s">
        <v>428</v>
      </c>
      <c r="C117" s="152"/>
      <c r="D117" s="155"/>
      <c r="E117" s="135"/>
      <c r="F117" s="135"/>
      <c r="G117" s="152"/>
      <c r="H117" s="163"/>
      <c r="I117" s="136"/>
      <c r="J117" s="164"/>
      <c r="K117" s="149" t="s">
        <v>633</v>
      </c>
      <c r="L117" s="168" t="s">
        <v>445</v>
      </c>
      <c r="M117" s="201" t="s">
        <v>633</v>
      </c>
      <c r="N117" s="264" t="s">
        <v>633</v>
      </c>
      <c r="O117" s="204" t="s">
        <v>572</v>
      </c>
      <c r="P117" s="198"/>
      <c r="Q117" s="198"/>
      <c r="R117" s="199"/>
      <c r="S117" s="200"/>
    </row>
    <row r="118" spans="1:19" ht="15" customHeight="1" x14ac:dyDescent="0.15">
      <c r="A118" s="27">
        <v>113</v>
      </c>
      <c r="B118" s="208" t="s">
        <v>429</v>
      </c>
      <c r="C118" s="152" t="s">
        <v>574</v>
      </c>
      <c r="D118" s="155"/>
      <c r="E118" s="135"/>
      <c r="F118" s="135"/>
      <c r="G118" s="152"/>
      <c r="H118" s="163"/>
      <c r="I118" s="136"/>
      <c r="J118" s="164"/>
      <c r="K118" s="149" t="s">
        <v>633</v>
      </c>
      <c r="L118" s="168" t="s">
        <v>445</v>
      </c>
      <c r="M118" s="201" t="s">
        <v>633</v>
      </c>
      <c r="N118" s="264" t="s">
        <v>633</v>
      </c>
      <c r="O118" s="204" t="s">
        <v>573</v>
      </c>
      <c r="P118" s="198"/>
      <c r="Q118" s="198"/>
      <c r="R118" s="199"/>
      <c r="S118" s="200"/>
    </row>
    <row r="119" spans="1:19" ht="15" customHeight="1" x14ac:dyDescent="0.15">
      <c r="A119" s="27">
        <v>114</v>
      </c>
      <c r="B119" s="253" t="s">
        <v>430</v>
      </c>
      <c r="C119" s="152" t="s">
        <v>578</v>
      </c>
      <c r="D119" s="155"/>
      <c r="E119" s="135"/>
      <c r="F119" s="135"/>
      <c r="G119" s="152"/>
      <c r="H119" s="163"/>
      <c r="I119" s="136"/>
      <c r="J119" s="164" t="s">
        <v>445</v>
      </c>
      <c r="K119" s="149" t="s">
        <v>445</v>
      </c>
      <c r="L119" s="168" t="s">
        <v>445</v>
      </c>
      <c r="M119" s="178" t="s">
        <v>764</v>
      </c>
      <c r="N119" s="265" t="str">
        <f>IF(コントロール!B43=FALSE,"送金リスク不てん補。","--")</f>
        <v>送金リスク不てん補。</v>
      </c>
      <c r="O119" s="139"/>
      <c r="P119" s="137"/>
      <c r="Q119" s="137"/>
      <c r="R119" s="169"/>
      <c r="S119" s="173" t="s">
        <v>430</v>
      </c>
    </row>
    <row r="120" spans="1:19" ht="15" customHeight="1" x14ac:dyDescent="0.15">
      <c r="A120" s="27">
        <v>115</v>
      </c>
      <c r="B120" s="255"/>
      <c r="C120" s="152" t="s">
        <v>577</v>
      </c>
      <c r="D120" s="155"/>
      <c r="E120" s="135"/>
      <c r="F120" s="135"/>
      <c r="G120" s="152"/>
      <c r="H120" s="163"/>
      <c r="I120" s="136"/>
      <c r="J120" s="164" t="s">
        <v>445</v>
      </c>
      <c r="K120" s="149" t="s">
        <v>445</v>
      </c>
      <c r="L120" s="168" t="s">
        <v>445</v>
      </c>
      <c r="M120" s="178" t="s">
        <v>760</v>
      </c>
      <c r="N120" s="338" t="str">
        <f>IF(コントロール!B54=TRUE,CONCATENATE("統合先証番",RIGHT(海投申込書!R77,9),"。"),"--")</f>
        <v>--</v>
      </c>
      <c r="O120" s="139"/>
      <c r="P120" s="137"/>
      <c r="Q120" s="137"/>
      <c r="R120" s="169"/>
      <c r="S120" s="173"/>
    </row>
    <row r="121" spans="1:19" ht="15" customHeight="1" x14ac:dyDescent="0.15">
      <c r="A121" s="27">
        <v>116</v>
      </c>
      <c r="B121" s="255"/>
      <c r="C121" s="152" t="s">
        <v>579</v>
      </c>
      <c r="D121" s="155"/>
      <c r="E121" s="135"/>
      <c r="F121" s="135"/>
      <c r="G121" s="152"/>
      <c r="H121" s="163"/>
      <c r="I121" s="136"/>
      <c r="J121" s="164" t="s">
        <v>445</v>
      </c>
      <c r="K121" s="149" t="s">
        <v>445</v>
      </c>
      <c r="L121" s="168" t="s">
        <v>445</v>
      </c>
      <c r="M121" s="178" t="s">
        <v>580</v>
      </c>
      <c r="N121" s="265" t="str">
        <f>IF(海投申込書!J26=TRUE,CONCATENATE("中途更改（解約証番）",RIGHT(海投申込書!R25,9),"。"),"--")</f>
        <v>--</v>
      </c>
      <c r="O121" s="139"/>
      <c r="P121" s="137"/>
      <c r="Q121" s="137"/>
      <c r="R121" s="169"/>
      <c r="S121" s="173"/>
    </row>
    <row r="122" spans="1:19" ht="15" customHeight="1" x14ac:dyDescent="0.15">
      <c r="A122" s="27">
        <v>117</v>
      </c>
      <c r="B122" s="255"/>
      <c r="C122" s="152" t="s">
        <v>582</v>
      </c>
      <c r="D122" s="155"/>
      <c r="E122" s="135"/>
      <c r="F122" s="135"/>
      <c r="G122" s="152"/>
      <c r="H122" s="163"/>
      <c r="I122" s="136"/>
      <c r="J122" s="164" t="s">
        <v>445</v>
      </c>
      <c r="K122" s="149" t="s">
        <v>445</v>
      </c>
      <c r="L122" s="168" t="s">
        <v>445</v>
      </c>
      <c r="M122" s="178" t="s">
        <v>761</v>
      </c>
      <c r="N122" s="265" t="str">
        <f>IF(コントロール!B47=TRUE,"枝分割／プレミアム特約付帯。","--")</f>
        <v>--</v>
      </c>
      <c r="O122" s="139"/>
      <c r="P122" s="137"/>
      <c r="Q122" s="137"/>
      <c r="R122" s="169"/>
      <c r="S122" s="173"/>
    </row>
    <row r="123" spans="1:19" ht="15" customHeight="1" x14ac:dyDescent="0.15">
      <c r="A123" s="27">
        <v>118</v>
      </c>
      <c r="B123" s="255"/>
      <c r="C123" s="152" t="s">
        <v>583</v>
      </c>
      <c r="D123" s="155"/>
      <c r="E123" s="135"/>
      <c r="F123" s="135"/>
      <c r="G123" s="152"/>
      <c r="H123" s="163"/>
      <c r="I123" s="136"/>
      <c r="J123" s="164" t="s">
        <v>445</v>
      </c>
      <c r="K123" s="149" t="s">
        <v>445</v>
      </c>
      <c r="L123" s="168" t="s">
        <v>445</v>
      </c>
      <c r="M123" s="178" t="s">
        <v>762</v>
      </c>
      <c r="N123" s="265" t="str">
        <f>IF(コントロール!B57=1,"枝分割／対価の額複合。","--")</f>
        <v>--</v>
      </c>
      <c r="O123" s="139"/>
      <c r="P123" s="137"/>
      <c r="Q123" s="137"/>
      <c r="R123" s="169"/>
      <c r="S123" s="173"/>
    </row>
    <row r="124" spans="1:19" ht="15" customHeight="1" x14ac:dyDescent="0.15">
      <c r="A124" s="27">
        <v>119</v>
      </c>
      <c r="B124" s="254"/>
      <c r="C124" s="152" t="s">
        <v>584</v>
      </c>
      <c r="D124" s="155"/>
      <c r="E124" s="135"/>
      <c r="F124" s="135"/>
      <c r="G124" s="152"/>
      <c r="H124" s="163"/>
      <c r="I124" s="136"/>
      <c r="J124" s="164" t="s">
        <v>445</v>
      </c>
      <c r="K124" s="149" t="s">
        <v>689</v>
      </c>
      <c r="L124" s="168" t="s">
        <v>445</v>
      </c>
      <c r="M124" s="196" t="s">
        <v>686</v>
      </c>
      <c r="N124" s="262" t="s">
        <v>687</v>
      </c>
      <c r="O124" s="197" t="s">
        <v>690</v>
      </c>
      <c r="P124" s="198"/>
      <c r="Q124" s="198"/>
      <c r="R124" s="199"/>
      <c r="S124" s="200"/>
    </row>
    <row r="125" spans="1:19" ht="15" customHeight="1" x14ac:dyDescent="0.15">
      <c r="A125" s="27">
        <v>120</v>
      </c>
      <c r="B125" s="208" t="s">
        <v>431</v>
      </c>
      <c r="C125" s="152"/>
      <c r="D125" s="155"/>
      <c r="E125" s="135"/>
      <c r="F125" s="135"/>
      <c r="G125" s="152"/>
      <c r="H125" s="163"/>
      <c r="I125" s="136"/>
      <c r="J125" s="164" t="s">
        <v>445</v>
      </c>
      <c r="K125" s="149" t="s">
        <v>689</v>
      </c>
      <c r="L125" s="168" t="s">
        <v>445</v>
      </c>
      <c r="M125" s="178" t="s">
        <v>596</v>
      </c>
      <c r="N125" s="264">
        <f>海投申込書!E135</f>
        <v>0</v>
      </c>
      <c r="O125" s="139"/>
      <c r="P125" s="137"/>
      <c r="Q125" s="137"/>
      <c r="R125" s="169"/>
      <c r="S125" s="173"/>
    </row>
    <row r="126" spans="1:19" ht="15" customHeight="1" x14ac:dyDescent="0.15">
      <c r="A126" s="27">
        <v>121</v>
      </c>
      <c r="B126" s="208" t="s">
        <v>432</v>
      </c>
      <c r="C126" s="152"/>
      <c r="D126" s="155"/>
      <c r="E126" s="135"/>
      <c r="F126" s="135"/>
      <c r="G126" s="152"/>
      <c r="H126" s="163"/>
      <c r="I126" s="136"/>
      <c r="J126" s="164" t="s">
        <v>445</v>
      </c>
      <c r="K126" s="149" t="s">
        <v>689</v>
      </c>
      <c r="L126" s="168" t="s">
        <v>445</v>
      </c>
      <c r="M126" s="178" t="s">
        <v>597</v>
      </c>
      <c r="N126" s="264">
        <f>海投申込書!R135</f>
        <v>0</v>
      </c>
      <c r="O126" s="139"/>
      <c r="P126" s="137"/>
      <c r="Q126" s="137"/>
      <c r="R126" s="169"/>
      <c r="S126" s="173"/>
    </row>
    <row r="127" spans="1:19" ht="15" customHeight="1" x14ac:dyDescent="0.15">
      <c r="A127" s="27">
        <v>122</v>
      </c>
      <c r="B127" s="208" t="s">
        <v>337</v>
      </c>
      <c r="C127" s="152"/>
      <c r="D127" s="155"/>
      <c r="E127" s="135"/>
      <c r="F127" s="135"/>
      <c r="G127" s="152"/>
      <c r="H127" s="163"/>
      <c r="I127" s="136"/>
      <c r="J127" s="164" t="s">
        <v>445</v>
      </c>
      <c r="K127" s="149" t="s">
        <v>689</v>
      </c>
      <c r="L127" s="168" t="s">
        <v>445</v>
      </c>
      <c r="M127" s="178" t="s">
        <v>598</v>
      </c>
      <c r="N127" s="264">
        <f>海投申込書!I136</f>
        <v>0</v>
      </c>
      <c r="O127" s="139"/>
      <c r="P127" s="137"/>
      <c r="Q127" s="137"/>
      <c r="R127" s="169"/>
      <c r="S127" s="173"/>
    </row>
    <row r="128" spans="1:19" ht="15" customHeight="1" x14ac:dyDescent="0.15">
      <c r="A128" s="27">
        <v>123</v>
      </c>
      <c r="B128" s="208" t="s">
        <v>433</v>
      </c>
      <c r="C128" s="152"/>
      <c r="D128" s="155"/>
      <c r="E128" s="135"/>
      <c r="F128" s="135"/>
      <c r="G128" s="152"/>
      <c r="H128" s="163"/>
      <c r="I128" s="136"/>
      <c r="J128" s="164" t="s">
        <v>445</v>
      </c>
      <c r="K128" s="149" t="s">
        <v>689</v>
      </c>
      <c r="L128" s="168" t="s">
        <v>445</v>
      </c>
      <c r="M128" s="178" t="s">
        <v>599</v>
      </c>
      <c r="N128" s="264">
        <f>海投申込書!O136</f>
        <v>0</v>
      </c>
      <c r="O128" s="139"/>
      <c r="P128" s="137"/>
      <c r="Q128" s="137"/>
      <c r="R128" s="169"/>
      <c r="S128" s="173"/>
    </row>
    <row r="129" spans="1:19" ht="15" customHeight="1" x14ac:dyDescent="0.15">
      <c r="A129" s="27">
        <v>124</v>
      </c>
      <c r="B129" s="208" t="s">
        <v>586</v>
      </c>
      <c r="C129" s="152"/>
      <c r="D129" s="155"/>
      <c r="E129" s="135"/>
      <c r="F129" s="135"/>
      <c r="G129" s="152"/>
      <c r="H129" s="163"/>
      <c r="I129" s="136"/>
      <c r="J129" s="164" t="s">
        <v>445</v>
      </c>
      <c r="K129" s="149" t="s">
        <v>689</v>
      </c>
      <c r="L129" s="168" t="s">
        <v>445</v>
      </c>
      <c r="M129" s="178" t="s">
        <v>600</v>
      </c>
      <c r="N129" s="264">
        <f>海投申込書!F137</f>
        <v>0</v>
      </c>
      <c r="O129" s="139"/>
      <c r="P129" s="137"/>
      <c r="Q129" s="137"/>
      <c r="R129" s="169"/>
      <c r="S129" s="173"/>
    </row>
    <row r="130" spans="1:19" ht="15" customHeight="1" x14ac:dyDescent="0.15">
      <c r="A130" s="27">
        <v>125</v>
      </c>
      <c r="B130" s="208" t="s">
        <v>587</v>
      </c>
      <c r="C130" s="152"/>
      <c r="D130" s="155"/>
      <c r="E130" s="135"/>
      <c r="F130" s="135"/>
      <c r="G130" s="152"/>
      <c r="H130" s="163"/>
      <c r="I130" s="136"/>
      <c r="J130" s="164" t="s">
        <v>445</v>
      </c>
      <c r="K130" s="149" t="s">
        <v>689</v>
      </c>
      <c r="L130" s="168" t="s">
        <v>445</v>
      </c>
      <c r="M130" s="178" t="s">
        <v>601</v>
      </c>
      <c r="N130" s="264">
        <f>海投申込書!M137</f>
        <v>0</v>
      </c>
      <c r="O130" s="139"/>
      <c r="P130" s="137"/>
      <c r="Q130" s="137"/>
      <c r="R130" s="169"/>
      <c r="S130" s="173"/>
    </row>
    <row r="131" spans="1:19" ht="15" customHeight="1" x14ac:dyDescent="0.15">
      <c r="A131" s="27">
        <v>126</v>
      </c>
      <c r="B131" s="208" t="s">
        <v>588</v>
      </c>
      <c r="C131" s="152"/>
      <c r="D131" s="155"/>
      <c r="E131" s="135"/>
      <c r="F131" s="135"/>
      <c r="G131" s="152"/>
      <c r="H131" s="163"/>
      <c r="I131" s="136"/>
      <c r="J131" s="164" t="s">
        <v>445</v>
      </c>
      <c r="K131" s="149" t="s">
        <v>689</v>
      </c>
      <c r="L131" s="168" t="s">
        <v>445</v>
      </c>
      <c r="M131" s="178" t="s">
        <v>602</v>
      </c>
      <c r="N131" s="264" t="str">
        <f>海投申込書!N138</f>
        <v>00-0000-0000</v>
      </c>
      <c r="O131" s="139"/>
      <c r="P131" s="137"/>
      <c r="Q131" s="137"/>
      <c r="R131" s="169"/>
      <c r="S131" s="173"/>
    </row>
    <row r="132" spans="1:19" ht="15" customHeight="1" x14ac:dyDescent="0.15">
      <c r="A132" s="27">
        <v>127</v>
      </c>
      <c r="B132" s="208" t="s">
        <v>589</v>
      </c>
      <c r="C132" s="152"/>
      <c r="D132" s="155"/>
      <c r="E132" s="135"/>
      <c r="F132" s="135"/>
      <c r="G132" s="152"/>
      <c r="H132" s="163"/>
      <c r="I132" s="136"/>
      <c r="J132" s="164" t="s">
        <v>445</v>
      </c>
      <c r="K132" s="149" t="s">
        <v>689</v>
      </c>
      <c r="L132" s="168" t="s">
        <v>445</v>
      </c>
      <c r="M132" s="178" t="s">
        <v>603</v>
      </c>
      <c r="N132" s="264" t="str">
        <f>海投申込書!S138</f>
        <v>00-0000-0000</v>
      </c>
      <c r="O132" s="139"/>
      <c r="P132" s="137"/>
      <c r="Q132" s="137"/>
      <c r="R132" s="169"/>
      <c r="S132" s="173"/>
    </row>
    <row r="133" spans="1:19" ht="15" customHeight="1" x14ac:dyDescent="0.15">
      <c r="A133" s="27">
        <v>128</v>
      </c>
      <c r="B133" s="208" t="s">
        <v>590</v>
      </c>
      <c r="C133" s="152"/>
      <c r="D133" s="155"/>
      <c r="E133" s="135"/>
      <c r="F133" s="135"/>
      <c r="G133" s="152"/>
      <c r="H133" s="163"/>
      <c r="I133" s="136"/>
      <c r="J133" s="164" t="s">
        <v>445</v>
      </c>
      <c r="K133" s="149" t="s">
        <v>689</v>
      </c>
      <c r="L133" s="168" t="s">
        <v>445</v>
      </c>
      <c r="M133" s="178" t="s">
        <v>604</v>
      </c>
      <c r="N133" s="264">
        <f>海投申込書!F138</f>
        <v>0</v>
      </c>
      <c r="O133" s="139"/>
      <c r="P133" s="137"/>
      <c r="Q133" s="137"/>
      <c r="R133" s="169"/>
      <c r="S133" s="173"/>
    </row>
    <row r="134" spans="1:19" ht="15" customHeight="1" x14ac:dyDescent="0.15">
      <c r="A134" s="27">
        <v>129</v>
      </c>
      <c r="B134" s="208" t="s">
        <v>591</v>
      </c>
      <c r="C134" s="152"/>
      <c r="D134" s="248"/>
      <c r="E134" s="249"/>
      <c r="F134" s="249"/>
      <c r="G134" s="250"/>
      <c r="H134" s="163"/>
      <c r="I134" s="136"/>
      <c r="J134" s="164" t="s">
        <v>445</v>
      </c>
      <c r="K134" s="149" t="s">
        <v>689</v>
      </c>
      <c r="L134" s="168" t="s">
        <v>445</v>
      </c>
      <c r="M134" s="178" t="s">
        <v>605</v>
      </c>
      <c r="N134" s="264">
        <f>海投申込書!F139</f>
        <v>0</v>
      </c>
      <c r="O134" s="139"/>
      <c r="P134" s="137"/>
      <c r="Q134" s="137"/>
      <c r="R134" s="169"/>
      <c r="S134" s="173"/>
    </row>
    <row r="135" spans="1:19" ht="15" customHeight="1" x14ac:dyDescent="0.15">
      <c r="A135" s="27">
        <v>130</v>
      </c>
      <c r="B135" s="208" t="s">
        <v>592</v>
      </c>
      <c r="C135" s="152"/>
      <c r="D135" s="242"/>
      <c r="E135" s="243"/>
      <c r="F135" s="243"/>
      <c r="G135" s="244"/>
      <c r="H135" s="163"/>
      <c r="I135" s="136"/>
      <c r="J135" s="164" t="s">
        <v>445</v>
      </c>
      <c r="K135" s="149" t="s">
        <v>689</v>
      </c>
      <c r="L135" s="168" t="s">
        <v>445</v>
      </c>
      <c r="M135" s="178" t="s">
        <v>606</v>
      </c>
      <c r="N135" s="264">
        <f>海投申込書!M139</f>
        <v>0</v>
      </c>
      <c r="O135" s="139"/>
      <c r="P135" s="137"/>
      <c r="Q135" s="137"/>
      <c r="R135" s="169"/>
      <c r="S135" s="173"/>
    </row>
    <row r="136" spans="1:19" ht="15" customHeight="1" x14ac:dyDescent="0.15">
      <c r="A136" s="27">
        <v>131</v>
      </c>
      <c r="B136" s="208" t="s">
        <v>593</v>
      </c>
      <c r="C136" s="152"/>
      <c r="D136" s="242"/>
      <c r="E136" s="243"/>
      <c r="F136" s="243"/>
      <c r="G136" s="244"/>
      <c r="H136" s="163"/>
      <c r="I136" s="136"/>
      <c r="J136" s="164" t="s">
        <v>445</v>
      </c>
      <c r="K136" s="149" t="s">
        <v>689</v>
      </c>
      <c r="L136" s="168" t="s">
        <v>445</v>
      </c>
      <c r="M136" s="178" t="s">
        <v>607</v>
      </c>
      <c r="N136" s="264" t="str">
        <f>海投申込書!N140</f>
        <v>00-0000-0000</v>
      </c>
      <c r="O136" s="139"/>
      <c r="P136" s="137"/>
      <c r="Q136" s="137"/>
      <c r="R136" s="169"/>
      <c r="S136" s="173"/>
    </row>
    <row r="137" spans="1:19" ht="15" customHeight="1" x14ac:dyDescent="0.15">
      <c r="A137" s="27">
        <v>132</v>
      </c>
      <c r="B137" s="208" t="s">
        <v>594</v>
      </c>
      <c r="C137" s="152"/>
      <c r="D137" s="242"/>
      <c r="E137" s="243"/>
      <c r="F137" s="243"/>
      <c r="G137" s="244"/>
      <c r="H137" s="163"/>
      <c r="I137" s="136"/>
      <c r="J137" s="164" t="s">
        <v>445</v>
      </c>
      <c r="K137" s="149" t="s">
        <v>689</v>
      </c>
      <c r="L137" s="168" t="s">
        <v>445</v>
      </c>
      <c r="M137" s="178" t="s">
        <v>608</v>
      </c>
      <c r="N137" s="264" t="str">
        <f>海投申込書!S140</f>
        <v>00-0000-0000</v>
      </c>
      <c r="O137" s="139"/>
      <c r="P137" s="137"/>
      <c r="Q137" s="137"/>
      <c r="R137" s="169"/>
      <c r="S137" s="173"/>
    </row>
    <row r="138" spans="1:19" ht="15" customHeight="1" x14ac:dyDescent="0.15">
      <c r="A138" s="27">
        <v>133</v>
      </c>
      <c r="B138" s="208" t="s">
        <v>595</v>
      </c>
      <c r="C138" s="152"/>
      <c r="D138" s="242"/>
      <c r="E138" s="243"/>
      <c r="F138" s="243"/>
      <c r="G138" s="244"/>
      <c r="H138" s="163"/>
      <c r="I138" s="136"/>
      <c r="J138" s="164" t="s">
        <v>445</v>
      </c>
      <c r="K138" s="149" t="s">
        <v>689</v>
      </c>
      <c r="L138" s="168" t="s">
        <v>445</v>
      </c>
      <c r="M138" s="178" t="s">
        <v>609</v>
      </c>
      <c r="N138" s="264">
        <f>海投申込書!F140</f>
        <v>0</v>
      </c>
      <c r="O138" s="139"/>
      <c r="P138" s="137"/>
      <c r="Q138" s="137"/>
      <c r="R138" s="169"/>
      <c r="S138" s="173"/>
    </row>
    <row r="139" spans="1:19" ht="15" customHeight="1" x14ac:dyDescent="0.15">
      <c r="A139" s="27">
        <v>134</v>
      </c>
      <c r="B139" s="208" t="s">
        <v>434</v>
      </c>
      <c r="C139" s="152"/>
      <c r="D139" s="242"/>
      <c r="E139" s="243"/>
      <c r="F139" s="243"/>
      <c r="G139" s="244"/>
      <c r="H139" s="163"/>
      <c r="I139" s="136"/>
      <c r="J139" s="164"/>
      <c r="K139" s="149" t="s">
        <v>633</v>
      </c>
      <c r="L139" s="168" t="s">
        <v>445</v>
      </c>
      <c r="M139" s="201" t="s">
        <v>633</v>
      </c>
      <c r="N139" s="264" t="s">
        <v>633</v>
      </c>
      <c r="O139" s="204" t="s">
        <v>572</v>
      </c>
      <c r="P139" s="198"/>
      <c r="Q139" s="198"/>
      <c r="R139" s="199"/>
      <c r="S139" s="200"/>
    </row>
    <row r="140" spans="1:19" ht="15" customHeight="1" x14ac:dyDescent="0.15">
      <c r="A140" s="27">
        <v>135</v>
      </c>
      <c r="B140" s="208" t="s">
        <v>435</v>
      </c>
      <c r="C140" s="152"/>
      <c r="D140" s="245"/>
      <c r="E140" s="246"/>
      <c r="F140" s="246"/>
      <c r="G140" s="247"/>
      <c r="H140" s="163"/>
      <c r="I140" s="136"/>
      <c r="J140" s="164" t="s">
        <v>445</v>
      </c>
      <c r="K140" s="149" t="s">
        <v>445</v>
      </c>
      <c r="L140" s="168" t="s">
        <v>445</v>
      </c>
      <c r="M140" s="178" t="s">
        <v>763</v>
      </c>
      <c r="N140" s="262">
        <f>IF(AND(コントロール!B48=FALSE,コントロール!B51=FALSE,コントロール!B52=FALSE),1,3)</f>
        <v>1</v>
      </c>
      <c r="O140" s="141" t="s">
        <v>698</v>
      </c>
      <c r="P140" s="137"/>
      <c r="Q140" s="137"/>
      <c r="R140" s="169"/>
      <c r="S140" s="173"/>
    </row>
    <row r="141" spans="1:19" ht="15" customHeight="1" x14ac:dyDescent="0.15">
      <c r="A141" s="27">
        <v>136</v>
      </c>
      <c r="B141" s="208" t="s">
        <v>436</v>
      </c>
      <c r="C141" s="152"/>
      <c r="D141" s="155" t="s">
        <v>611</v>
      </c>
      <c r="E141" s="135"/>
      <c r="F141" s="135"/>
      <c r="G141" s="152"/>
      <c r="H141" s="163"/>
      <c r="I141" s="136"/>
      <c r="J141" s="164" t="s">
        <v>445</v>
      </c>
      <c r="K141" s="149" t="s">
        <v>445</v>
      </c>
      <c r="L141" s="168" t="s">
        <v>445</v>
      </c>
      <c r="M141" s="177" t="s">
        <v>612</v>
      </c>
      <c r="N141" s="262">
        <f>海投申込書!C65</f>
        <v>0</v>
      </c>
      <c r="O141" s="141" t="s">
        <v>640</v>
      </c>
      <c r="P141" s="137"/>
      <c r="Q141" s="137"/>
      <c r="R141" s="169"/>
      <c r="S141" s="173"/>
    </row>
    <row r="142" spans="1:19" ht="15" customHeight="1" x14ac:dyDescent="0.15">
      <c r="A142" s="27">
        <v>137</v>
      </c>
      <c r="B142" s="208" t="s">
        <v>437</v>
      </c>
      <c r="C142" s="152"/>
      <c r="D142" s="155" t="s">
        <v>699</v>
      </c>
      <c r="E142" s="135"/>
      <c r="F142" s="135"/>
      <c r="G142" s="152"/>
      <c r="H142" s="164"/>
      <c r="I142" s="136"/>
      <c r="J142" s="164" t="s">
        <v>445</v>
      </c>
      <c r="K142" s="149" t="s">
        <v>445</v>
      </c>
      <c r="L142" s="168" t="s">
        <v>445</v>
      </c>
      <c r="M142" s="178" t="s">
        <v>585</v>
      </c>
      <c r="N142" s="262" t="str">
        <f>コントロール!B58</f>
        <v>配当付保なし</v>
      </c>
      <c r="O142" s="141"/>
      <c r="P142" s="137"/>
      <c r="Q142" s="137"/>
      <c r="R142" s="169"/>
      <c r="S142" s="173" t="s">
        <v>438</v>
      </c>
    </row>
    <row r="143" spans="1:19" ht="15" customHeight="1" x14ac:dyDescent="0.15">
      <c r="A143" s="27">
        <v>138</v>
      </c>
      <c r="B143" s="208" t="s">
        <v>439</v>
      </c>
      <c r="C143" s="152" t="s">
        <v>617</v>
      </c>
      <c r="D143" s="155" t="s">
        <v>616</v>
      </c>
      <c r="E143" s="135"/>
      <c r="F143" s="135"/>
      <c r="G143" s="152"/>
      <c r="H143" s="164" t="s">
        <v>613</v>
      </c>
      <c r="I143" s="136"/>
      <c r="J143" s="164" t="s">
        <v>445</v>
      </c>
      <c r="K143" s="149" t="s">
        <v>445</v>
      </c>
      <c r="L143" s="168" t="s">
        <v>445</v>
      </c>
      <c r="M143" s="177" t="s">
        <v>702</v>
      </c>
      <c r="N143" s="335" t="e">
        <f>コントロール!J57</f>
        <v>#VALUE!</v>
      </c>
      <c r="O143" s="180" t="s">
        <v>718</v>
      </c>
      <c r="P143" s="170"/>
      <c r="Q143" s="170"/>
      <c r="R143" s="171"/>
      <c r="S143" s="174" t="s">
        <v>440</v>
      </c>
    </row>
    <row r="144" spans="1:19" ht="15" customHeight="1" x14ac:dyDescent="0.15">
      <c r="A144" s="27">
        <v>139</v>
      </c>
      <c r="B144" s="208" t="s">
        <v>920</v>
      </c>
      <c r="C144" s="152"/>
      <c r="D144" s="155"/>
      <c r="E144" s="135"/>
      <c r="F144" s="135"/>
      <c r="G144" s="152"/>
      <c r="H144" s="164"/>
      <c r="I144" s="136"/>
      <c r="J144" s="164" t="s">
        <v>445</v>
      </c>
      <c r="K144" s="149" t="s">
        <v>445</v>
      </c>
      <c r="L144" s="168" t="s">
        <v>445</v>
      </c>
      <c r="M144" s="177" t="s">
        <v>911</v>
      </c>
      <c r="N144" s="335" t="str">
        <f>'別添 2'!M28</f>
        <v/>
      </c>
      <c r="O144" s="367"/>
      <c r="S144" s="368"/>
    </row>
    <row r="145" spans="1:19" ht="15" customHeight="1" x14ac:dyDescent="0.15">
      <c r="A145" s="27">
        <v>140</v>
      </c>
      <c r="B145" s="208" t="s">
        <v>923</v>
      </c>
      <c r="C145" s="152"/>
      <c r="D145" s="155"/>
      <c r="E145" s="135"/>
      <c r="F145" s="135"/>
      <c r="G145" s="152"/>
      <c r="H145" s="164"/>
      <c r="I145" s="136"/>
      <c r="J145" s="164" t="s">
        <v>445</v>
      </c>
      <c r="K145" s="149" t="s">
        <v>445</v>
      </c>
      <c r="L145" s="168" t="s">
        <v>445</v>
      </c>
      <c r="M145" s="177" t="s">
        <v>924</v>
      </c>
      <c r="N145" s="335">
        <f>'別添 2'!I30</f>
        <v>0</v>
      </c>
      <c r="O145" s="367"/>
      <c r="S145" s="368"/>
    </row>
    <row r="146" spans="1:19" ht="15" customHeight="1" x14ac:dyDescent="0.15">
      <c r="A146" s="27">
        <v>141</v>
      </c>
      <c r="B146" s="208" t="s">
        <v>921</v>
      </c>
      <c r="C146" s="152"/>
      <c r="D146" s="155"/>
      <c r="E146" s="135"/>
      <c r="F146" s="135"/>
      <c r="G146" s="152"/>
      <c r="H146" s="164"/>
      <c r="I146" s="136"/>
      <c r="J146" s="164" t="s">
        <v>445</v>
      </c>
      <c r="K146" s="149" t="s">
        <v>445</v>
      </c>
      <c r="L146" s="168" t="s">
        <v>910</v>
      </c>
      <c r="M146" s="177" t="s">
        <v>912</v>
      </c>
      <c r="N146" s="335" t="str">
        <f>'別添 2'!N30</f>
        <v/>
      </c>
      <c r="O146" s="367"/>
      <c r="S146" s="368"/>
    </row>
    <row r="147" spans="1:19" ht="15" customHeight="1" x14ac:dyDescent="0.15">
      <c r="A147" s="27">
        <v>142</v>
      </c>
      <c r="B147" s="375" t="s">
        <v>922</v>
      </c>
      <c r="C147" s="152"/>
      <c r="D147" s="155"/>
      <c r="E147" s="135"/>
      <c r="F147" s="135"/>
      <c r="G147" s="152"/>
      <c r="H147" s="164"/>
      <c r="I147" s="136"/>
      <c r="J147" s="164" t="s">
        <v>445</v>
      </c>
      <c r="K147" s="149" t="s">
        <v>445</v>
      </c>
      <c r="L147" s="168" t="s">
        <v>445</v>
      </c>
      <c r="M147" s="177" t="s">
        <v>913</v>
      </c>
      <c r="N147" s="335">
        <f>'別添 1'!C10</f>
        <v>0</v>
      </c>
      <c r="O147" s="367"/>
      <c r="S147" s="368"/>
    </row>
    <row r="148" spans="1:19" ht="15" customHeight="1" x14ac:dyDescent="0.15">
      <c r="A148" s="27">
        <v>143</v>
      </c>
      <c r="B148" s="376"/>
      <c r="C148" s="152"/>
      <c r="D148" s="155"/>
      <c r="E148" s="135"/>
      <c r="F148" s="135"/>
      <c r="G148" s="152"/>
      <c r="H148" s="164"/>
      <c r="I148" s="136"/>
      <c r="J148" s="164" t="s">
        <v>445</v>
      </c>
      <c r="K148" s="149" t="s">
        <v>445</v>
      </c>
      <c r="L148" s="168" t="s">
        <v>445</v>
      </c>
      <c r="M148" s="177" t="s">
        <v>914</v>
      </c>
      <c r="N148" s="335">
        <f>'別添 1'!C11</f>
        <v>0</v>
      </c>
      <c r="O148" s="367"/>
      <c r="S148" s="368"/>
    </row>
    <row r="149" spans="1:19" ht="15" customHeight="1" x14ac:dyDescent="0.15">
      <c r="A149" s="27">
        <v>144</v>
      </c>
      <c r="B149" s="376"/>
      <c r="C149" s="152"/>
      <c r="D149" s="155"/>
      <c r="E149" s="135"/>
      <c r="F149" s="135"/>
      <c r="G149" s="152"/>
      <c r="H149" s="164"/>
      <c r="I149" s="136"/>
      <c r="J149" s="164" t="s">
        <v>445</v>
      </c>
      <c r="K149" s="149" t="s">
        <v>445</v>
      </c>
      <c r="L149" s="168" t="s">
        <v>445</v>
      </c>
      <c r="M149" s="177" t="s">
        <v>915</v>
      </c>
      <c r="N149" s="335">
        <f>'別添 1'!C12</f>
        <v>0</v>
      </c>
      <c r="O149" s="367"/>
      <c r="S149" s="368"/>
    </row>
    <row r="150" spans="1:19" ht="15" customHeight="1" x14ac:dyDescent="0.15">
      <c r="A150" s="27">
        <v>145</v>
      </c>
      <c r="B150" s="376"/>
      <c r="C150" s="152"/>
      <c r="D150" s="155"/>
      <c r="E150" s="135"/>
      <c r="F150" s="135"/>
      <c r="G150" s="152"/>
      <c r="H150" s="164"/>
      <c r="I150" s="136"/>
      <c r="J150" s="164" t="s">
        <v>445</v>
      </c>
      <c r="K150" s="149" t="s">
        <v>445</v>
      </c>
      <c r="L150" s="168" t="s">
        <v>445</v>
      </c>
      <c r="M150" s="177" t="s">
        <v>916</v>
      </c>
      <c r="N150" s="335">
        <f>'別添 1'!C13</f>
        <v>0</v>
      </c>
      <c r="O150" s="367"/>
      <c r="S150" s="368"/>
    </row>
    <row r="151" spans="1:19" ht="15" customHeight="1" x14ac:dyDescent="0.15">
      <c r="A151" s="27">
        <v>146</v>
      </c>
      <c r="B151" s="376"/>
      <c r="C151" s="152"/>
      <c r="D151" s="155"/>
      <c r="E151" s="135"/>
      <c r="F151" s="135"/>
      <c r="G151" s="152"/>
      <c r="H151" s="164"/>
      <c r="I151" s="136"/>
      <c r="J151" s="164" t="s">
        <v>445</v>
      </c>
      <c r="K151" s="149" t="s">
        <v>445</v>
      </c>
      <c r="L151" s="168" t="s">
        <v>445</v>
      </c>
      <c r="M151" s="177" t="s">
        <v>917</v>
      </c>
      <c r="N151" s="335">
        <f>'別添 1'!C14</f>
        <v>0</v>
      </c>
      <c r="O151" s="367"/>
      <c r="S151" s="368"/>
    </row>
    <row r="152" spans="1:19" ht="15" customHeight="1" x14ac:dyDescent="0.15">
      <c r="A152" s="27">
        <v>147</v>
      </c>
      <c r="B152" s="376"/>
      <c r="C152" s="152"/>
      <c r="D152" s="155"/>
      <c r="E152" s="135"/>
      <c r="F152" s="135"/>
      <c r="G152" s="152"/>
      <c r="H152" s="164"/>
      <c r="I152" s="136"/>
      <c r="J152" s="164" t="s">
        <v>445</v>
      </c>
      <c r="K152" s="149" t="s">
        <v>445</v>
      </c>
      <c r="L152" s="168" t="s">
        <v>445</v>
      </c>
      <c r="M152" s="177" t="s">
        <v>918</v>
      </c>
      <c r="N152" s="335">
        <f>'別添 1'!C15</f>
        <v>0</v>
      </c>
      <c r="O152" s="367"/>
      <c r="S152" s="368"/>
    </row>
    <row r="153" spans="1:19" ht="15" customHeight="1" thickBot="1" x14ac:dyDescent="0.2">
      <c r="A153" s="27">
        <v>148</v>
      </c>
      <c r="B153" s="377"/>
      <c r="C153" s="154"/>
      <c r="D153" s="373"/>
      <c r="E153" s="374"/>
      <c r="F153" s="374"/>
      <c r="G153" s="154"/>
      <c r="H153" s="369"/>
      <c r="I153" s="370"/>
      <c r="J153" s="166" t="s">
        <v>445</v>
      </c>
      <c r="K153" s="150" t="s">
        <v>445</v>
      </c>
      <c r="L153" s="371" t="s">
        <v>445</v>
      </c>
      <c r="M153" s="372" t="s">
        <v>919</v>
      </c>
      <c r="N153" s="335">
        <f>'別添 1'!C16</f>
        <v>0</v>
      </c>
      <c r="O153" s="367"/>
      <c r="S153" s="368"/>
    </row>
    <row r="154" spans="1:19" ht="8.25" customHeight="1" x14ac:dyDescent="0.15">
      <c r="N154" s="336"/>
    </row>
    <row r="155" spans="1:19" ht="15" customHeight="1" x14ac:dyDescent="0.15">
      <c r="B155" s="89"/>
      <c r="C155" s="182"/>
      <c r="D155" s="182"/>
      <c r="E155" s="182"/>
      <c r="F155" s="182"/>
      <c r="G155" s="182"/>
      <c r="H155" s="182"/>
      <c r="I155" s="182"/>
      <c r="J155" s="182"/>
      <c r="K155" s="182"/>
      <c r="L155" s="182"/>
      <c r="M155" s="182"/>
      <c r="N155" s="183"/>
      <c r="O155" s="182"/>
      <c r="P155" s="182"/>
      <c r="Q155" s="182"/>
    </row>
    <row r="156" spans="1:19" ht="15" customHeight="1" x14ac:dyDescent="0.15">
      <c r="B156" s="89"/>
      <c r="C156" s="182"/>
      <c r="D156" s="227" t="s">
        <v>706</v>
      </c>
      <c r="E156" s="228"/>
      <c r="F156" s="228"/>
      <c r="G156" s="228"/>
      <c r="H156" s="228"/>
      <c r="I156" s="228"/>
      <c r="J156" s="228"/>
      <c r="K156" s="228"/>
      <c r="L156" s="228"/>
      <c r="M156" s="228"/>
      <c r="N156" s="229"/>
      <c r="O156" s="227" t="s">
        <v>707</v>
      </c>
      <c r="P156" s="229"/>
      <c r="Q156" s="182"/>
    </row>
    <row r="157" spans="1:19" ht="15" customHeight="1" x14ac:dyDescent="0.15">
      <c r="B157" s="89"/>
      <c r="C157" s="89"/>
      <c r="D157" s="190" t="s">
        <v>663</v>
      </c>
      <c r="E157" s="191" t="s">
        <v>664</v>
      </c>
      <c r="F157" s="192" t="s">
        <v>185</v>
      </c>
      <c r="G157" s="193" t="s">
        <v>186</v>
      </c>
      <c r="H157" s="194" t="s">
        <v>187</v>
      </c>
      <c r="I157" s="193" t="s">
        <v>188</v>
      </c>
      <c r="J157" s="194" t="s">
        <v>189</v>
      </c>
      <c r="K157" s="193" t="s">
        <v>190</v>
      </c>
      <c r="L157" s="194" t="s">
        <v>191</v>
      </c>
      <c r="M157" s="193" t="s">
        <v>192</v>
      </c>
      <c r="N157" s="194" t="s">
        <v>193</v>
      </c>
      <c r="O157" s="195" t="s">
        <v>708</v>
      </c>
      <c r="P157" s="195" t="s">
        <v>709</v>
      </c>
      <c r="Q157" s="182"/>
    </row>
    <row r="158" spans="1:19" ht="15" customHeight="1" x14ac:dyDescent="0.15">
      <c r="B158" s="89"/>
      <c r="C158" s="94" t="s">
        <v>710</v>
      </c>
      <c r="D158" s="94" t="str">
        <f>+コントロール!I16</f>
        <v/>
      </c>
      <c r="E158" s="94" t="str">
        <f>+コントロール!J16</f>
        <v/>
      </c>
      <c r="F158" s="94" t="str">
        <f>+コントロール!K16</f>
        <v/>
      </c>
      <c r="G158" s="94" t="str">
        <f>+コントロール!L16</f>
        <v/>
      </c>
      <c r="H158" s="94" t="str">
        <f>+コントロール!M16</f>
        <v/>
      </c>
      <c r="I158" s="94" t="str">
        <f>+コントロール!N16</f>
        <v/>
      </c>
      <c r="J158" s="94" t="str">
        <f>+コントロール!O16</f>
        <v/>
      </c>
      <c r="K158" s="94" t="str">
        <f>+コントロール!P16</f>
        <v/>
      </c>
      <c r="L158" s="94" t="str">
        <f>+コントロール!Q16</f>
        <v/>
      </c>
      <c r="M158" s="94" t="str">
        <f>+コントロール!R16</f>
        <v/>
      </c>
      <c r="N158" s="94" t="str">
        <f>+コントロール!S16</f>
        <v/>
      </c>
      <c r="O158" s="189">
        <f>+コントロール!T16</f>
        <v>0</v>
      </c>
      <c r="P158" s="189">
        <f>+コントロール!U16</f>
        <v>0</v>
      </c>
      <c r="Q158" s="182"/>
    </row>
    <row r="159" spans="1:19" ht="15" customHeight="1" x14ac:dyDescent="0.15">
      <c r="B159" s="89"/>
      <c r="C159" s="94" t="s">
        <v>711</v>
      </c>
      <c r="D159" s="94" t="str">
        <f>+コントロール!I17</f>
        <v/>
      </c>
      <c r="E159" s="94" t="str">
        <f>+コントロール!J17</f>
        <v/>
      </c>
      <c r="F159" s="94" t="str">
        <f>+コントロール!K17</f>
        <v/>
      </c>
      <c r="G159" s="94" t="str">
        <f>+コントロール!L17</f>
        <v/>
      </c>
      <c r="H159" s="94" t="str">
        <f>+コントロール!M17</f>
        <v/>
      </c>
      <c r="I159" s="94" t="str">
        <f>+コントロール!N17</f>
        <v/>
      </c>
      <c r="J159" s="94" t="str">
        <f>+コントロール!O17</f>
        <v/>
      </c>
      <c r="K159" s="94" t="str">
        <f>+コントロール!P17</f>
        <v/>
      </c>
      <c r="L159" s="94" t="str">
        <f>+コントロール!Q17</f>
        <v/>
      </c>
      <c r="M159" s="94" t="str">
        <f>+コントロール!R17</f>
        <v/>
      </c>
      <c r="N159" s="94" t="str">
        <f>+コントロール!S17</f>
        <v/>
      </c>
      <c r="O159" s="189">
        <f>+コントロール!T17</f>
        <v>0</v>
      </c>
      <c r="P159" s="189">
        <f>+コントロール!U17</f>
        <v>0</v>
      </c>
      <c r="Q159" s="182"/>
    </row>
    <row r="160" spans="1:19" ht="15" customHeight="1" x14ac:dyDescent="0.15">
      <c r="B160" s="89"/>
      <c r="C160" s="182"/>
      <c r="D160" s="182"/>
      <c r="E160" s="182"/>
      <c r="F160" s="182"/>
      <c r="G160" s="182"/>
      <c r="H160" s="182"/>
      <c r="I160" s="182"/>
      <c r="J160" s="182"/>
      <c r="K160" s="182"/>
      <c r="L160" s="182"/>
      <c r="M160" s="182"/>
      <c r="N160" s="183"/>
      <c r="O160" s="182"/>
      <c r="P160" s="182"/>
      <c r="Q160" s="182"/>
    </row>
    <row r="161" spans="2:17" ht="15" customHeight="1" x14ac:dyDescent="0.15">
      <c r="B161" s="126" t="s">
        <v>627</v>
      </c>
      <c r="C161" s="89"/>
      <c r="D161" s="89"/>
      <c r="E161" s="89"/>
      <c r="F161" s="89"/>
      <c r="G161" s="89"/>
      <c r="H161" s="89"/>
      <c r="I161" s="89"/>
      <c r="J161" s="126"/>
      <c r="K161" s="126"/>
      <c r="L161" s="126"/>
      <c r="M161" s="182"/>
      <c r="N161" s="183"/>
      <c r="O161" s="182"/>
      <c r="P161" s="182"/>
      <c r="Q161" s="182"/>
    </row>
    <row r="162" spans="2:17" ht="15" customHeight="1" x14ac:dyDescent="0.15">
      <c r="B162" s="251" t="s">
        <v>446</v>
      </c>
      <c r="C162" s="115"/>
      <c r="D162" s="252"/>
      <c r="E162" s="251" t="s">
        <v>452</v>
      </c>
      <c r="F162" s="251" t="s">
        <v>626</v>
      </c>
      <c r="G162" s="115"/>
      <c r="H162" s="252"/>
      <c r="I162" s="259" t="s">
        <v>671</v>
      </c>
      <c r="J162" s="184"/>
      <c r="K162" s="126"/>
      <c r="L162" s="112"/>
      <c r="M162" s="182"/>
      <c r="N162" s="183"/>
      <c r="O162" s="182"/>
      <c r="P162" s="182"/>
      <c r="Q162" s="182"/>
    </row>
    <row r="163" spans="2:17" ht="15" customHeight="1" x14ac:dyDescent="0.15">
      <c r="B163" s="89" t="s">
        <v>623</v>
      </c>
      <c r="C163" s="89"/>
      <c r="D163" s="185" t="s">
        <v>666</v>
      </c>
      <c r="E163" s="186">
        <f>コントロール!J44</f>
        <v>1</v>
      </c>
      <c r="F163" s="96" t="s">
        <v>769</v>
      </c>
      <c r="G163" s="96"/>
      <c r="H163" s="182"/>
      <c r="I163" s="112">
        <f>コントロール!M44</f>
        <v>1</v>
      </c>
      <c r="J163" s="187"/>
      <c r="K163" s="126"/>
      <c r="L163" s="126"/>
      <c r="M163" s="182"/>
      <c r="N163" s="183"/>
      <c r="O163" s="182"/>
      <c r="P163" s="182"/>
      <c r="Q163" s="182"/>
    </row>
    <row r="164" spans="2:17" ht="15" customHeight="1" x14ac:dyDescent="0.15">
      <c r="B164" s="89" t="s">
        <v>622</v>
      </c>
      <c r="C164" s="89"/>
      <c r="D164" s="185" t="s">
        <v>666</v>
      </c>
      <c r="E164" s="186">
        <f>コントロール!J45</f>
        <v>1</v>
      </c>
      <c r="F164" s="96" t="s">
        <v>770</v>
      </c>
      <c r="G164" s="96"/>
      <c r="H164" s="182"/>
      <c r="I164" s="112">
        <f>コントロール!M45</f>
        <v>1</v>
      </c>
      <c r="J164" s="96"/>
      <c r="K164" s="89"/>
      <c r="L164" s="89"/>
      <c r="M164" s="182"/>
      <c r="N164" s="183"/>
      <c r="O164" s="182"/>
      <c r="P164" s="182"/>
      <c r="Q164" s="182"/>
    </row>
    <row r="165" spans="2:17" ht="15" customHeight="1" x14ac:dyDescent="0.15">
      <c r="B165" s="89" t="s">
        <v>624</v>
      </c>
      <c r="C165" s="89"/>
      <c r="D165" s="185" t="s">
        <v>625</v>
      </c>
      <c r="E165" s="186">
        <f>コントロール!J46</f>
        <v>1</v>
      </c>
      <c r="F165" s="96" t="s">
        <v>766</v>
      </c>
      <c r="G165" s="96"/>
      <c r="H165" s="182"/>
      <c r="I165" s="112">
        <f>コントロール!M46</f>
        <v>2</v>
      </c>
      <c r="J165" s="96"/>
      <c r="K165" s="89"/>
      <c r="L165" s="89"/>
      <c r="M165" s="182"/>
      <c r="N165" s="183"/>
      <c r="O165" s="182"/>
      <c r="P165" s="182"/>
      <c r="Q165" s="182"/>
    </row>
    <row r="166" spans="2:17" ht="15" customHeight="1" x14ac:dyDescent="0.15">
      <c r="B166" s="89" t="s">
        <v>908</v>
      </c>
      <c r="C166" s="89"/>
      <c r="D166" s="185" t="s">
        <v>904</v>
      </c>
      <c r="E166" s="186">
        <f>コントロール!J47</f>
        <v>1</v>
      </c>
      <c r="F166" s="96" t="s">
        <v>767</v>
      </c>
      <c r="G166" s="96"/>
      <c r="H166" s="182"/>
      <c r="I166" s="112">
        <f>コントロール!M47</f>
        <v>2</v>
      </c>
      <c r="J166" s="96"/>
      <c r="K166" s="89"/>
      <c r="L166" s="89"/>
      <c r="M166" s="182"/>
      <c r="N166" s="183"/>
      <c r="O166" s="182"/>
      <c r="P166" s="182"/>
      <c r="Q166" s="182"/>
    </row>
    <row r="167" spans="2:17" ht="15" customHeight="1" x14ac:dyDescent="0.15">
      <c r="B167" s="89" t="s">
        <v>700</v>
      </c>
      <c r="C167" s="89"/>
      <c r="D167" s="94" t="s">
        <v>701</v>
      </c>
      <c r="E167" s="186">
        <f>コントロール!J48</f>
        <v>1</v>
      </c>
      <c r="F167" s="96" t="s">
        <v>768</v>
      </c>
      <c r="G167" s="89"/>
      <c r="H167" s="182"/>
      <c r="I167" s="112">
        <f>コントロール!M48</f>
        <v>2</v>
      </c>
      <c r="J167" s="89"/>
      <c r="K167" s="89"/>
      <c r="L167" s="96"/>
      <c r="M167" s="182"/>
      <c r="N167" s="183"/>
      <c r="O167" s="182"/>
      <c r="P167" s="182"/>
      <c r="Q167" s="182"/>
    </row>
    <row r="168" spans="2:17" ht="15" customHeight="1" x14ac:dyDescent="0.15">
      <c r="B168" s="89"/>
      <c r="C168" s="89"/>
      <c r="D168" s="111" t="s">
        <v>628</v>
      </c>
      <c r="E168" s="186" t="str">
        <f>コントロール!J49</f>
        <v>枝分不要</v>
      </c>
      <c r="F168" s="188" t="s">
        <v>650</v>
      </c>
      <c r="G168" s="96"/>
      <c r="H168" s="96"/>
      <c r="I168" s="96"/>
      <c r="J168" s="96"/>
      <c r="K168" s="96"/>
      <c r="L168" s="96"/>
      <c r="M168" s="182"/>
      <c r="N168" s="183"/>
      <c r="O168" s="182"/>
      <c r="P168" s="182"/>
      <c r="Q168" s="182"/>
    </row>
  </sheetData>
  <autoFilter ref="B5:S143" xr:uid="{1F55DAC1-2416-401C-9BAF-DE2EF7746CDD}">
    <filterColumn colId="2" showButton="0"/>
    <filterColumn colId="3" showButton="0"/>
    <filterColumn colId="4" showButton="0"/>
    <filterColumn colId="13" showButton="0"/>
    <filterColumn colId="14" showButton="0"/>
    <filterColumn colId="15" showButton="0"/>
  </autoFilter>
  <phoneticPr fontId="2"/>
  <pageMargins left="0.70866141732283472" right="0.70866141732283472" top="0.74803149606299213" bottom="0.74803149606299213" header="0.31496062992125984" footer="0.31496062992125984"/>
  <pageSetup paperSize="8" scale="68" fitToHeight="0" orientation="portrait"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79E3554F535D34C9772E513257BEED1" ma:contentTypeVersion="13" ma:contentTypeDescription="Create a new document." ma:contentTypeScope="" ma:versionID="fac525fff94f72bc72bffe0d1c6dffb3">
  <xsd:schema xmlns:xsd="http://www.w3.org/2001/XMLSchema" xmlns:xs="http://www.w3.org/2001/XMLSchema" xmlns:p="http://schemas.microsoft.com/office/2006/metadata/properties" xmlns:ns2="fa92c527-f821-4cdf-b9d3-d245998aee58" xmlns:ns3="0500ca79-0cff-497b-be72-1ae5ee321b12" targetNamespace="http://schemas.microsoft.com/office/2006/metadata/properties" ma:root="true" ma:fieldsID="4c314c08c90f5c6edc42d14a15fde508" ns2:_="" ns3:_="">
    <xsd:import namespace="fa92c527-f821-4cdf-b9d3-d245998aee58"/>
    <xsd:import namespace="0500ca79-0cff-497b-be72-1ae5ee321b12"/>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GenerationTime" minOccurs="0"/>
                <xsd:element ref="ns2:MediaServiceEventHashCode" minOccurs="0"/>
                <xsd:element ref="ns2:lcf76f155ced4ddcb4097134ff3c332f" minOccurs="0"/>
                <xsd:element ref="ns3:TaxCatchAll" minOccurs="0"/>
                <xsd:element ref="ns2:MediaServiceDateTaken" minOccurs="0"/>
                <xsd:element ref="ns2:MediaServiceOCR" minOccurs="0"/>
                <xsd:element ref="ns2:MediaServiceSearchPropertie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a92c527-f821-4cdf-b9d3-d245998aee5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58208207-6691-4314-81b2-73db3e7145d1"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SearchProperties" ma:index="18"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500ca79-0cff-497b-be72-1ae5ee321b12"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90c87108-e79d-4738-8e3e-1b0b9abb1d32}" ma:internalName="TaxCatchAll" ma:showField="CatchAllData" ma:web="0500ca79-0cff-497b-be72-1ae5ee321b12">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0500ca79-0cff-497b-be72-1ae5ee321b12" xsi:nil="true"/>
    <lcf76f155ced4ddcb4097134ff3c332f xmlns="fa92c527-f821-4cdf-b9d3-d245998aee58">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746845C4-C72C-417D-B5EA-66B9CBA8BE91}"/>
</file>

<file path=customXml/itemProps2.xml><?xml version="1.0" encoding="utf-8"?>
<ds:datastoreItem xmlns:ds="http://schemas.openxmlformats.org/officeDocument/2006/customXml" ds:itemID="{5DE93944-A8A9-4CDA-AB37-686E0A67CF3A}"/>
</file>

<file path=customXml/itemProps3.xml><?xml version="1.0" encoding="utf-8"?>
<ds:datastoreItem xmlns:ds="http://schemas.openxmlformats.org/officeDocument/2006/customXml" ds:itemID="{EA828061-E453-40BF-ABCF-B33411E788E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11</vt:i4>
      </vt:variant>
    </vt:vector>
  </HeadingPairs>
  <TitlesOfParts>
    <vt:vector size="20" baseType="lpstr">
      <vt:lpstr>海投申込書</vt:lpstr>
      <vt:lpstr>別添 1</vt:lpstr>
      <vt:lpstr>別添 2</vt:lpstr>
      <vt:lpstr>別添 3</vt:lpstr>
      <vt:lpstr>別添4</vt:lpstr>
      <vt:lpstr>国名称</vt:lpstr>
      <vt:lpstr>通貨略称</vt:lpstr>
      <vt:lpstr>コントロール</vt:lpstr>
      <vt:lpstr>貼付用（申込書）</vt:lpstr>
      <vt:lpstr>コントロール!Print_Area</vt:lpstr>
      <vt:lpstr>海投申込書!Print_Area</vt:lpstr>
      <vt:lpstr>'貼付用（申込書）'!Print_Area</vt:lpstr>
      <vt:lpstr>'別添 1'!Print_Area</vt:lpstr>
      <vt:lpstr>'別添 2'!Print_Area</vt:lpstr>
      <vt:lpstr>'別添 3'!Print_Area</vt:lpstr>
      <vt:lpstr>別添4!Print_Area</vt:lpstr>
      <vt:lpstr>'貼付用（申込書）'!Print_Titles</vt:lpstr>
      <vt:lpstr>外貨の種類</vt:lpstr>
      <vt:lpstr>国名称一覧</vt:lpstr>
      <vt:lpstr>通貨略称</vt:lpstr>
    </vt:vector>
  </TitlesOfParts>
  <Company>日本貿易保険</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日本貿易保険</dc:creator>
  <cp:lastModifiedBy>日本貿易保険</cp:lastModifiedBy>
  <cp:lastPrinted>2022-10-20T11:00:40Z</cp:lastPrinted>
  <dcterms:created xsi:type="dcterms:W3CDTF">2013-12-06T01:13:51Z</dcterms:created>
  <dcterms:modified xsi:type="dcterms:W3CDTF">2025-06-24T07:41:08Z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0x010100979E3554F535D34C9772E513257BEED1</vt:lpwstr>
  </property>
</Properties>
</file>